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serr\Documents\PAVIMENTAÇÃO ANTONIO ANDRIOLLI\"/>
    </mc:Choice>
  </mc:AlternateContent>
  <bookViews>
    <workbookView xWindow="-120" yWindow="-120" windowWidth="20730" windowHeight="11160" activeTab="3"/>
  </bookViews>
  <sheets>
    <sheet name="PAVIMENTO" sheetId="6" r:id="rId1"/>
    <sheet name="BDI" sheetId="11" r:id="rId2"/>
    <sheet name="CRONOGRAMA" sheetId="13" r:id="rId3"/>
    <sheet name="MEMORIAL DE CÁLCULO" sheetId="1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6" l="1"/>
  <c r="I8" i="6"/>
  <c r="I13" i="6"/>
  <c r="I25" i="6"/>
  <c r="H16" i="13"/>
  <c r="H15" i="13"/>
  <c r="H27" i="6"/>
  <c r="H26" i="6"/>
  <c r="H24" i="6"/>
  <c r="H23" i="6"/>
  <c r="H22" i="6"/>
  <c r="I22" i="6" s="1"/>
  <c r="H21" i="6"/>
  <c r="H20" i="6"/>
  <c r="H19" i="6"/>
  <c r="H18" i="6"/>
  <c r="H17" i="6"/>
  <c r="H16" i="6"/>
  <c r="H15" i="6"/>
  <c r="H14" i="6"/>
  <c r="H12" i="6"/>
  <c r="H11" i="6"/>
  <c r="H10" i="6"/>
  <c r="H9" i="6"/>
  <c r="I14" i="6" l="1"/>
  <c r="I15" i="6"/>
  <c r="I16" i="6"/>
  <c r="I9" i="6"/>
  <c r="H37" i="13" l="1"/>
  <c r="H36" i="13"/>
  <c r="H34" i="13"/>
  <c r="H33" i="13"/>
  <c r="H32" i="13"/>
  <c r="H31" i="13"/>
  <c r="H30" i="13"/>
  <c r="H29" i="13"/>
  <c r="H28" i="13"/>
  <c r="H27" i="13"/>
  <c r="H26" i="13"/>
  <c r="H25" i="13"/>
  <c r="H23" i="13"/>
  <c r="H24" i="13"/>
  <c r="H22" i="13"/>
  <c r="H21" i="13"/>
  <c r="H20" i="13"/>
  <c r="H19" i="13"/>
  <c r="H18" i="13"/>
  <c r="H17" i="13"/>
  <c r="F38" i="13"/>
  <c r="D38" i="13"/>
  <c r="H38" i="13" l="1"/>
  <c r="I27" i="6"/>
  <c r="I26" i="6"/>
  <c r="I24" i="6"/>
  <c r="I23" i="6"/>
  <c r="I21" i="6"/>
  <c r="I20" i="6"/>
  <c r="I19" i="6"/>
  <c r="I18" i="6"/>
  <c r="I17" i="6"/>
  <c r="I12" i="6"/>
  <c r="I11" i="6"/>
  <c r="I10" i="6"/>
  <c r="B17" i="11" l="1"/>
  <c r="B9" i="11"/>
  <c r="D18" i="11" s="1"/>
</calcChain>
</file>

<file path=xl/sharedStrings.xml><?xml version="1.0" encoding="utf-8"?>
<sst xmlns="http://schemas.openxmlformats.org/spreadsheetml/2006/main" count="340" uniqueCount="177">
  <si>
    <t>PLANILHA ORÇAMENTÁRIA</t>
  </si>
  <si>
    <t>FONTE</t>
  </si>
  <si>
    <t>CÓDIGO</t>
  </si>
  <si>
    <t>ITEM</t>
  </si>
  <si>
    <t>DESCRIÇÃO</t>
  </si>
  <si>
    <t>UNID.</t>
  </si>
  <si>
    <t>QUANT.</t>
  </si>
  <si>
    <t>VALOR UNIT.</t>
  </si>
  <si>
    <t>TOTAL</t>
  </si>
  <si>
    <t xml:space="preserve">  PREFEITURA MUNICIPAL DE PEDRO DE TOLEDO</t>
  </si>
  <si>
    <t>Administração 2017-2020</t>
  </si>
  <si>
    <t>JEFERSON SERRADILHA SCHUINDT</t>
  </si>
  <si>
    <t>DIRETOR DO DEPARTAMENTO DE OBRA</t>
  </si>
  <si>
    <t>m²</t>
  </si>
  <si>
    <t>m³</t>
  </si>
  <si>
    <t xml:space="preserve">1.0 </t>
  </si>
  <si>
    <t>SERVIÇOS PRELIMINARES</t>
  </si>
  <si>
    <t>1.1</t>
  </si>
  <si>
    <t>2.0</t>
  </si>
  <si>
    <t>2.1</t>
  </si>
  <si>
    <t>1.2</t>
  </si>
  <si>
    <t>CPOS</t>
  </si>
  <si>
    <t xml:space="preserve">TOTAL GERAL </t>
  </si>
  <si>
    <t>1.3</t>
  </si>
  <si>
    <t>CREA: 5069992012</t>
  </si>
  <si>
    <t>2.3</t>
  </si>
  <si>
    <t>m</t>
  </si>
  <si>
    <t xml:space="preserve">OBRA:  PAVIMENTAÇÃO COM BLOQUETE SEXTAVADO E DRENAGEM </t>
  </si>
  <si>
    <t>DRENAGEM</t>
  </si>
  <si>
    <t>3.0</t>
  </si>
  <si>
    <t>PAVIMENTAÇÃO</t>
  </si>
  <si>
    <t>2.2</t>
  </si>
  <si>
    <t>2.4</t>
  </si>
  <si>
    <t>2.5</t>
  </si>
  <si>
    <t>2.6</t>
  </si>
  <si>
    <t>Carregamento mecanizado de solo de 1ª e 2ª categoria</t>
  </si>
  <si>
    <t>Reaterro compactado mecanizado de vala ou cava com compactador</t>
  </si>
  <si>
    <t>2.7</t>
  </si>
  <si>
    <t>2.8</t>
  </si>
  <si>
    <t>2.9</t>
  </si>
  <si>
    <t>07.11.020</t>
  </si>
  <si>
    <t>49.12.030</t>
  </si>
  <si>
    <t>Boca de lobo dupla tipo PMSP com tampa de concreto</t>
  </si>
  <si>
    <t>unid.</t>
  </si>
  <si>
    <t>2.10</t>
  </si>
  <si>
    <t>3.1</t>
  </si>
  <si>
    <t>Pavimentação em lajota de concreto 35 MPa, espessura 8 cm, tipos: raquete, retangular, sextavado e 16 faces, com rejunte em areia</t>
  </si>
  <si>
    <t>54.04.350</t>
  </si>
  <si>
    <t>Colchão de areia</t>
  </si>
  <si>
    <t>11.18.180</t>
  </si>
  <si>
    <t xml:space="preserve">LOCAL:  RUA ANTONIO ANDREOLLI - CENTRO- PEDRO DE TOLEDO - S/P </t>
  </si>
  <si>
    <t>COMPOSIÇÃO DO BDI</t>
  </si>
  <si>
    <t xml:space="preserve"> - PIS</t>
  </si>
  <si>
    <t xml:space="preserve"> - COFINS</t>
  </si>
  <si>
    <t xml:space="preserve"> - ISS</t>
  </si>
  <si>
    <t>I - taxa de incidência de impostos</t>
  </si>
  <si>
    <t>Itens de valor percentual variável com o tipo da obra ou serviço</t>
  </si>
  <si>
    <t>AC - Administração central</t>
  </si>
  <si>
    <t>S - Seguro + Garantia</t>
  </si>
  <si>
    <t>R - Risco</t>
  </si>
  <si>
    <t>G - Garantia</t>
  </si>
  <si>
    <t>DF - Despesas financeiras</t>
  </si>
  <si>
    <t>L - Lucro</t>
  </si>
  <si>
    <t xml:space="preserve">                                      BDI</t>
  </si>
  <si>
    <t>Fórmula para estipulação do BDI - Acórdão Nº 036.076/2011-2  - TCU - Plenário</t>
  </si>
  <si>
    <t>BDI =</t>
  </si>
  <si>
    <t>(1+AC+S+R)x(1+DF)x(1+L)</t>
  </si>
  <si>
    <t xml:space="preserve"> = -1</t>
  </si>
  <si>
    <t>(1-I )</t>
  </si>
  <si>
    <t>Onde:</t>
  </si>
  <si>
    <t xml:space="preserve">                                               AC = </t>
  </si>
  <si>
    <t>taxa de administração central</t>
  </si>
  <si>
    <t xml:space="preserve">                                               S =    </t>
  </si>
  <si>
    <t>taxa de seguros</t>
  </si>
  <si>
    <t xml:space="preserve">                                               R =</t>
  </si>
  <si>
    <t>taxa de riscos</t>
  </si>
  <si>
    <t xml:space="preserve">                                               G = </t>
  </si>
  <si>
    <t>taxa de garantias</t>
  </si>
  <si>
    <t xml:space="preserve">                                               DF = </t>
  </si>
  <si>
    <t>taxa de despesas financeiras</t>
  </si>
  <si>
    <t xml:space="preserve">                                               L = </t>
  </si>
  <si>
    <t>taxa de lucro/remuneração</t>
  </si>
  <si>
    <t xml:space="preserve">                                                I =</t>
  </si>
  <si>
    <t>taxa de incidência de impostos (PIS,COFINS e ISS)</t>
  </si>
  <si>
    <t>DIRETOR DO DEPARTAMENTO DE OBRAS</t>
  </si>
  <si>
    <t>CREA 5069992012</t>
  </si>
  <si>
    <t>OBRA:  PAVIMENTAÇÃO COM LAJOTA SEXTAVADA  E DRENAGEM</t>
  </si>
  <si>
    <t>LOCAL: RUA ANTONIO ANDREOLLI - CENTRO - PEDRO DE TOLEDO - S/P</t>
  </si>
  <si>
    <t>54.01.400</t>
  </si>
  <si>
    <t>Abertura de caixa até 25 cm, inclui escavação, compactação, transporte e preparo do sub-leito</t>
  </si>
  <si>
    <t>54.01.050</t>
  </si>
  <si>
    <t>Compactação do subleito mínimo de 95% do PN</t>
  </si>
  <si>
    <t>Administração 2021-2024</t>
  </si>
  <si>
    <t>SINAP</t>
  </si>
  <si>
    <r>
      <t xml:space="preserve">Execução de </t>
    </r>
    <r>
      <rPr>
        <b/>
        <sz val="10"/>
        <color theme="1"/>
        <rFont val="Calibri"/>
        <family val="2"/>
        <scheme val="minor"/>
      </rPr>
      <t>SARJETÃO</t>
    </r>
    <r>
      <rPr>
        <sz val="10"/>
        <color theme="1"/>
        <rFont val="Calibri"/>
        <family val="2"/>
        <scheme val="minor"/>
      </rPr>
      <t xml:space="preserve"> de concreto usinado, moldada in loco em trecho reto com 100 cm de base e 20 cm de altura</t>
    </r>
  </si>
  <si>
    <t>4.0</t>
  </si>
  <si>
    <t>46.12.020</t>
  </si>
  <si>
    <t>Tubo de concreto (PS-1), DN= 400mm</t>
  </si>
  <si>
    <t>Escavação necânica de vala em material de 2A. Categoria até 2m de profundidade com utilização de escavadeira hidráulica</t>
  </si>
  <si>
    <t>05.10.010</t>
  </si>
  <si>
    <t>05.10.025</t>
  </si>
  <si>
    <t xml:space="preserve">CRONOGRAMA FÍSICO FINANCEIRO </t>
  </si>
  <si>
    <r>
      <rPr>
        <b/>
        <sz val="11"/>
        <color theme="1"/>
        <rFont val="Calibri"/>
        <family val="2"/>
        <scheme val="minor"/>
      </rPr>
      <t xml:space="preserve">GOVERNO DO ESTADO DE SÃO PAULO  </t>
    </r>
    <r>
      <rPr>
        <b/>
        <sz val="9"/>
        <color theme="1"/>
        <rFont val="Calibri"/>
        <family val="2"/>
        <scheme val="minor"/>
      </rPr>
      <t xml:space="preserve">                                                                SECRETÁRIA DE DESENVOLVIMENTO REGIONAL                                                                          SUBSECRETÁRIA DE CONVÊNIOS COM MUNICÍPIO E ENTIDADES                                                NÃO GOVERNAMENTAIS </t>
    </r>
  </si>
  <si>
    <t>OBJETO :</t>
  </si>
  <si>
    <t>PRAZO PROPOSTO</t>
  </si>
  <si>
    <t>INICÍO:  data da assinatura do convênio</t>
  </si>
  <si>
    <t>SERVIÇOS</t>
  </si>
  <si>
    <t>UNIDADE</t>
  </si>
  <si>
    <t>1ª ETAPA</t>
  </si>
  <si>
    <t>2ª ETAPA</t>
  </si>
  <si>
    <t>Prazo de liberação: em 30 dias após a expedição da ordem de serviço</t>
  </si>
  <si>
    <t>Prazo de liberação: em 30 dias após a conclusão da ordem de serviço</t>
  </si>
  <si>
    <t>1.0</t>
  </si>
  <si>
    <t>R$</t>
  </si>
  <si>
    <t>5.0</t>
  </si>
  <si>
    <t>6.0</t>
  </si>
  <si>
    <t>7.0</t>
  </si>
  <si>
    <t>8.0</t>
  </si>
  <si>
    <t>9.0</t>
  </si>
  <si>
    <t>10.0</t>
  </si>
  <si>
    <t>Execução de  Sarjetão</t>
  </si>
  <si>
    <t>RECURSOS ESTADUAIS</t>
  </si>
  <si>
    <t>RECURSOS PRÓPRIO</t>
  </si>
  <si>
    <t>ASSINATURA________________________________________</t>
  </si>
  <si>
    <t>CREA/CAU: 506992012</t>
  </si>
  <si>
    <t xml:space="preserve"> BASE - CPOS - 03/11/2020 - SINAP 13/02/2021 </t>
  </si>
  <si>
    <t>Transp. de solo de 1ª e 2ª categoria  para distâncias superiores ao 15° km até o 20° km</t>
  </si>
  <si>
    <t>PERIODO 720 DIAS</t>
  </si>
  <si>
    <t>PRAZO DE EXECUÇÃO 660 DIAS</t>
  </si>
  <si>
    <t>Tubo de concreto de 400mm</t>
  </si>
  <si>
    <t>ART/RRT: 28027230210316265</t>
  </si>
  <si>
    <t>Administração 2020-2021</t>
  </si>
  <si>
    <t>MEMORIAL DE CÁLCULO</t>
  </si>
  <si>
    <t>CÁLCULOS</t>
  </si>
  <si>
    <t>DRENAGEM DE ÁGUA PLUVIAL</t>
  </si>
  <si>
    <t>Unidade = 2,00</t>
  </si>
  <si>
    <t>CREA5069992012</t>
  </si>
  <si>
    <t xml:space="preserve">MUNICÍPIO: PEDRO DE TOLEDO - S/P                                            LOCAL:  RUA ANTONIO ANDREOLLI  - CENTRO </t>
  </si>
  <si>
    <t xml:space="preserve">     DATA BASE                          SINAP 13/02/2021 -                        CPOS 13/11/2020</t>
  </si>
  <si>
    <t xml:space="preserve"> </t>
  </si>
  <si>
    <t>PAVIMENTAÇÃO COM LATOJA SEXTAVADA E DRENAGEM</t>
  </si>
  <si>
    <t xml:space="preserve">Escavação mecanizado , Carrregamento, Transporte de Reaterro de solo e Compactação </t>
  </si>
  <si>
    <t>Boca de lobo dupla completa</t>
  </si>
  <si>
    <t>Boca de lobo simples completa</t>
  </si>
  <si>
    <t xml:space="preserve">Colchão de areia </t>
  </si>
  <si>
    <t>Pavimentação em lajota sextavada de concreto</t>
  </si>
  <si>
    <t>OBRA:  PAVIMENTAÇÃO COM LAJOTA SEXTAVADA E DRENAGEM</t>
  </si>
  <si>
    <t>LOCAL: RUA ANTONIO ANDREOLLI - CENTRO - PEDRO DE TOLEDO S/P</t>
  </si>
  <si>
    <t>DATA BASE - SINAP 13/02/2021 - CPOS 13/11/2020</t>
  </si>
  <si>
    <t xml:space="preserve">A = 280,00 m x 7,00 m = 1.960,00 m² </t>
  </si>
  <si>
    <t>V = 84,00 m x 1,10 X  0,50 m = 42,00m³</t>
  </si>
  <si>
    <t>m = 84,00 m linear</t>
  </si>
  <si>
    <t>Unidade = 4,00</t>
  </si>
  <si>
    <t xml:space="preserve">v = 1.960,00 m x 0,10 m = 196,00 m² </t>
  </si>
  <si>
    <t>02.08.020</t>
  </si>
  <si>
    <t>Placa de identificação para obra</t>
  </si>
  <si>
    <t>V = 1.960,00 m² x 0,20 m = 392,00m³</t>
  </si>
  <si>
    <t xml:space="preserve">A = 1,50 m x 2,00 m = 3,00 m² </t>
  </si>
  <si>
    <t>1.4</t>
  </si>
  <si>
    <t>V = 84,00 m x 1,00 X  1,00 m = 84,00m³</t>
  </si>
  <si>
    <t>V = 84,00 m x 1,00 X  0,50 m = 42,00m³</t>
  </si>
  <si>
    <t>54.06.040</t>
  </si>
  <si>
    <t>Guia pré-moldada reta tipo PMSP 100 - fck 25 MPa</t>
  </si>
  <si>
    <t>54.06.020</t>
  </si>
  <si>
    <t>Guia pré-moldada curva tipo PMSP 100 - fck 25 MP</t>
  </si>
  <si>
    <t>2.11</t>
  </si>
  <si>
    <t>m = 460,00 m linear</t>
  </si>
  <si>
    <t>3.2</t>
  </si>
  <si>
    <t>VALOR C/ BDI 25,00%</t>
  </si>
  <si>
    <t>m = 120,00 m linear</t>
  </si>
  <si>
    <t>m = 40,00 m linear</t>
  </si>
  <si>
    <t>Serviços preliminares</t>
  </si>
  <si>
    <t>Placa de identificação de obra</t>
  </si>
  <si>
    <t>Guia pré-moldada reta e curva tipo PMSP 100 - fck 25 MPa</t>
  </si>
  <si>
    <t>PRAZO DE EXECUÇÃO 330 DIAS</t>
  </si>
  <si>
    <r>
      <rPr>
        <b/>
        <sz val="9"/>
        <color theme="1"/>
        <rFont val="Arial"/>
        <family val="2"/>
      </rPr>
      <t>FINAL: 360</t>
    </r>
    <r>
      <rPr>
        <sz val="9"/>
        <color theme="1"/>
        <rFont val="Arial"/>
        <family val="2"/>
      </rPr>
      <t xml:space="preserve"> dias a partir da data da assinatura do convênio</t>
    </r>
  </si>
  <si>
    <t>PERIODO 360 DIAS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</si>
</sst>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_(* #,##0.00_);_(* \(#,##0.00\);_(* &quot;-&quot;??_);_(@_)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 Rounded MT Bold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4"/>
      <name val="Calibri"/>
      <family val="2"/>
    </font>
    <font>
      <sz val="14"/>
      <name val="Arial"/>
      <family val="2"/>
    </font>
    <font>
      <b/>
      <sz val="10"/>
      <name val="Arial"/>
      <family val="2"/>
    </font>
    <font>
      <b/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1"/>
      <name val="Arial"/>
      <family val="2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</font>
    <font>
      <b/>
      <sz val="9"/>
      <name val="Arial"/>
      <family val="2"/>
    </font>
    <font>
      <b/>
      <sz val="14"/>
      <color theme="1"/>
      <name val="Calibri"/>
      <family val="2"/>
      <scheme val="minor"/>
    </font>
    <font>
      <b/>
      <sz val="8"/>
      <name val="Arial"/>
      <family val="2"/>
    </font>
    <font>
      <b/>
      <sz val="7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 Rounded MT Bold"/>
      <family val="2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272">
    <xf numFmtId="0" fontId="0" fillId="0" borderId="0" xfId="0"/>
    <xf numFmtId="0" fontId="3" fillId="0" borderId="0" xfId="0" applyFo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2" borderId="0" xfId="0" applyFont="1" applyFill="1"/>
    <xf numFmtId="164" fontId="3" fillId="2" borderId="0" xfId="0" applyNumberFormat="1" applyFont="1" applyFill="1"/>
    <xf numFmtId="164" fontId="3" fillId="0" borderId="0" xfId="0" applyNumberFormat="1" applyFont="1"/>
    <xf numFmtId="0" fontId="10" fillId="0" borderId="29" xfId="0" applyFont="1" applyBorder="1"/>
    <xf numFmtId="0" fontId="10" fillId="0" borderId="32" xfId="0" applyFont="1" applyBorder="1"/>
    <xf numFmtId="0" fontId="10" fillId="0" borderId="39" xfId="0" applyFont="1" applyBorder="1"/>
    <xf numFmtId="10" fontId="12" fillId="0" borderId="42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10" fontId="10" fillId="0" borderId="0" xfId="0" applyNumberFormat="1" applyFont="1" applyAlignment="1">
      <alignment horizontal="right"/>
    </xf>
    <xf numFmtId="2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17" fillId="0" borderId="0" xfId="0" applyFont="1" applyAlignment="1">
      <alignment vertical="center"/>
    </xf>
    <xf numFmtId="0" fontId="3" fillId="0" borderId="0" xfId="0" applyFont="1" applyBorder="1" applyAlignment="1">
      <alignment horizontal="center"/>
    </xf>
    <xf numFmtId="0" fontId="3" fillId="2" borderId="0" xfId="0" applyFont="1" applyFill="1" applyAlignment="1">
      <alignment vertical="center"/>
    </xf>
    <xf numFmtId="0" fontId="20" fillId="2" borderId="0" xfId="0" applyFont="1" applyFill="1" applyAlignment="1">
      <alignment vertical="center"/>
    </xf>
    <xf numFmtId="0" fontId="17" fillId="5" borderId="1" xfId="0" applyFont="1" applyFill="1" applyBorder="1" applyAlignment="1">
      <alignment vertical="center"/>
    </xf>
    <xf numFmtId="0" fontId="8" fillId="5" borderId="1" xfId="0" applyFont="1" applyFill="1" applyBorder="1" applyAlignment="1">
      <alignment horizontal="center" vertical="center"/>
    </xf>
    <xf numFmtId="0" fontId="3" fillId="5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164" fontId="8" fillId="5" borderId="1" xfId="0" applyNumberFormat="1" applyFont="1" applyFill="1" applyBorder="1"/>
    <xf numFmtId="0" fontId="3" fillId="5" borderId="1" xfId="0" applyFont="1" applyFill="1" applyBorder="1" applyAlignment="1">
      <alignment vertical="center"/>
    </xf>
    <xf numFmtId="164" fontId="8" fillId="5" borderId="1" xfId="0" applyNumberFormat="1" applyFont="1" applyFill="1" applyBorder="1" applyAlignment="1">
      <alignment vertical="center"/>
    </xf>
    <xf numFmtId="0" fontId="2" fillId="5" borderId="3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17" fillId="2" borderId="10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vertical="center" wrapText="1"/>
    </xf>
    <xf numFmtId="4" fontId="17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vertical="center"/>
    </xf>
    <xf numFmtId="0" fontId="17" fillId="2" borderId="0" xfId="0" applyFont="1" applyFill="1" applyAlignment="1">
      <alignment horizontal="center" vertical="center"/>
    </xf>
    <xf numFmtId="0" fontId="17" fillId="2" borderId="1" xfId="0" applyFont="1" applyFill="1" applyBorder="1" applyAlignment="1">
      <alignment vertical="center"/>
    </xf>
    <xf numFmtId="4" fontId="20" fillId="2" borderId="1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0" xfId="0" applyFont="1" applyFill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center" vertical="center" wrapText="1"/>
    </xf>
    <xf numFmtId="2" fontId="17" fillId="2" borderId="1" xfId="0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2" fillId="2" borderId="0" xfId="0" applyFont="1" applyFill="1" applyBorder="1" applyAlignment="1">
      <alignment vertical="center" wrapText="1"/>
    </xf>
    <xf numFmtId="2" fontId="17" fillId="2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vertical="center"/>
    </xf>
    <xf numFmtId="0" fontId="20" fillId="2" borderId="2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vertical="center"/>
    </xf>
    <xf numFmtId="4" fontId="17" fillId="2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vertical="center"/>
    </xf>
    <xf numFmtId="0" fontId="17" fillId="2" borderId="2" xfId="0" applyFont="1" applyFill="1" applyBorder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vertical="center"/>
    </xf>
    <xf numFmtId="164" fontId="17" fillId="2" borderId="2" xfId="0" applyNumberFormat="1" applyFont="1" applyFill="1" applyBorder="1" applyAlignment="1">
      <alignment horizontal="center" vertical="center"/>
    </xf>
    <xf numFmtId="164" fontId="20" fillId="2" borderId="2" xfId="0" applyNumberFormat="1" applyFont="1" applyFill="1" applyBorder="1" applyAlignment="1">
      <alignment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/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4" fontId="23" fillId="2" borderId="1" xfId="0" applyNumberFormat="1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left" vertical="center" wrapText="1"/>
    </xf>
    <xf numFmtId="0" fontId="10" fillId="2" borderId="10" xfId="0" applyFont="1" applyFill="1" applyBorder="1" applyAlignment="1">
      <alignment horizontal="center" vertical="center" wrapText="1"/>
    </xf>
    <xf numFmtId="4" fontId="3" fillId="2" borderId="0" xfId="0" applyNumberFormat="1" applyFont="1" applyFill="1"/>
    <xf numFmtId="0" fontId="2" fillId="0" borderId="0" xfId="0" applyFont="1"/>
    <xf numFmtId="0" fontId="3" fillId="0" borderId="0" xfId="0" applyFont="1" applyAlignment="1"/>
    <xf numFmtId="2" fontId="0" fillId="0" borderId="0" xfId="0" applyNumberFormat="1"/>
    <xf numFmtId="0" fontId="0" fillId="0" borderId="0" xfId="0" applyFont="1"/>
    <xf numFmtId="0" fontId="7" fillId="7" borderId="2" xfId="0" applyFont="1" applyFill="1" applyBorder="1" applyAlignment="1">
      <alignment horizontal="center" vertical="center"/>
    </xf>
    <xf numFmtId="0" fontId="0" fillId="2" borderId="0" xfId="0" applyFont="1" applyFill="1"/>
    <xf numFmtId="0" fontId="29" fillId="2" borderId="0" xfId="0" applyFont="1" applyFill="1" applyAlignment="1">
      <alignment horizontal="center"/>
    </xf>
    <xf numFmtId="0" fontId="0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vertical="center"/>
    </xf>
    <xf numFmtId="0" fontId="0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vertical="center" wrapText="1"/>
    </xf>
    <xf numFmtId="164" fontId="0" fillId="2" borderId="0" xfId="0" applyNumberFormat="1" applyFont="1" applyFill="1"/>
    <xf numFmtId="0" fontId="30" fillId="2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7" fillId="2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4" fontId="31" fillId="2" borderId="1" xfId="0" applyNumberFormat="1" applyFont="1" applyFill="1" applyBorder="1" applyAlignment="1">
      <alignment horizontal="center"/>
    </xf>
    <xf numFmtId="4" fontId="15" fillId="2" borderId="3" xfId="0" applyNumberFormat="1" applyFont="1" applyFill="1" applyBorder="1" applyAlignment="1">
      <alignment horizontal="center" vertical="center" wrapText="1"/>
    </xf>
    <xf numFmtId="4" fontId="15" fillId="2" borderId="5" xfId="0" applyNumberFormat="1" applyFont="1" applyFill="1" applyBorder="1" applyAlignment="1">
      <alignment horizontal="center" vertical="center" wrapText="1"/>
    </xf>
    <xf numFmtId="164" fontId="15" fillId="6" borderId="1" xfId="1" applyNumberFormat="1" applyFont="1" applyFill="1" applyBorder="1" applyAlignment="1">
      <alignment horizontal="center" vertical="center"/>
    </xf>
    <xf numFmtId="0" fontId="17" fillId="0" borderId="0" xfId="0" applyFont="1"/>
    <xf numFmtId="4" fontId="17" fillId="0" borderId="0" xfId="0" applyNumberFormat="1" applyFont="1"/>
    <xf numFmtId="0" fontId="15" fillId="2" borderId="10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31" fillId="2" borderId="0" xfId="0" applyFont="1" applyFill="1" applyAlignment="1">
      <alignment wrapText="1"/>
    </xf>
    <xf numFmtId="0" fontId="30" fillId="2" borderId="10" xfId="0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44" fontId="3" fillId="0" borderId="0" xfId="0" applyNumberFormat="1" applyFont="1"/>
    <xf numFmtId="4" fontId="1" fillId="2" borderId="1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164" fontId="8" fillId="2" borderId="1" xfId="0" applyNumberFormat="1" applyFont="1" applyFill="1" applyBorder="1" applyAlignment="1">
      <alignment vertical="center"/>
    </xf>
    <xf numFmtId="44" fontId="17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/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4" fillId="2" borderId="1" xfId="0" applyFont="1" applyFill="1" applyBorder="1" applyAlignment="1">
      <alignment wrapText="1"/>
    </xf>
    <xf numFmtId="164" fontId="8" fillId="4" borderId="1" xfId="0" applyNumberFormat="1" applyFont="1" applyFill="1" applyBorder="1" applyAlignment="1">
      <alignment vertical="center"/>
    </xf>
    <xf numFmtId="0" fontId="17" fillId="2" borderId="0" xfId="0" applyFont="1" applyFill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2" fillId="5" borderId="10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2" fillId="0" borderId="40" xfId="0" applyFont="1" applyBorder="1" applyAlignment="1">
      <alignment horizontal="center"/>
    </xf>
    <xf numFmtId="0" fontId="12" fillId="0" borderId="41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right" vertical="center"/>
    </xf>
    <xf numFmtId="0" fontId="10" fillId="0" borderId="43" xfId="0" applyFont="1" applyBorder="1" applyAlignment="1">
      <alignment horizont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10" fontId="11" fillId="0" borderId="33" xfId="0" applyNumberFormat="1" applyFont="1" applyBorder="1" applyAlignment="1">
      <alignment horizontal="center"/>
    </xf>
    <xf numFmtId="10" fontId="11" fillId="0" borderId="38" xfId="0" applyNumberFormat="1" applyFont="1" applyBorder="1" applyAlignment="1">
      <alignment horizontal="center"/>
    </xf>
    <xf numFmtId="10" fontId="10" fillId="0" borderId="30" xfId="0" applyNumberFormat="1" applyFont="1" applyBorder="1" applyAlignment="1">
      <alignment horizontal="center"/>
    </xf>
    <xf numFmtId="10" fontId="10" fillId="0" borderId="31" xfId="0" applyNumberFormat="1" applyFont="1" applyBorder="1" applyAlignment="1">
      <alignment horizontal="center"/>
    </xf>
    <xf numFmtId="10" fontId="10" fillId="0" borderId="33" xfId="0" applyNumberFormat="1" applyFont="1" applyBorder="1" applyAlignment="1">
      <alignment horizontal="center"/>
    </xf>
    <xf numFmtId="10" fontId="10" fillId="0" borderId="34" xfId="0" applyNumberFormat="1" applyFont="1" applyBorder="1" applyAlignment="1">
      <alignment horizontal="center"/>
    </xf>
    <xf numFmtId="10" fontId="10" fillId="3" borderId="33" xfId="0" applyNumberFormat="1" applyFont="1" applyFill="1" applyBorder="1" applyAlignment="1">
      <alignment horizontal="center"/>
    </xf>
    <xf numFmtId="10" fontId="10" fillId="3" borderId="34" xfId="0" applyNumberFormat="1" applyFont="1" applyFill="1" applyBorder="1" applyAlignment="1">
      <alignment horizontal="center"/>
    </xf>
    <xf numFmtId="10" fontId="11" fillId="0" borderId="35" xfId="0" applyNumberFormat="1" applyFont="1" applyBorder="1" applyAlignment="1">
      <alignment horizontal="center"/>
    </xf>
    <xf numFmtId="10" fontId="11" fillId="0" borderId="36" xfId="0" applyNumberFormat="1" applyFont="1" applyBorder="1" applyAlignment="1">
      <alignment horizontal="center"/>
    </xf>
    <xf numFmtId="10" fontId="11" fillId="0" borderId="37" xfId="0" applyNumberFormat="1" applyFont="1" applyBorder="1" applyAlignment="1">
      <alignment horizontal="center"/>
    </xf>
    <xf numFmtId="0" fontId="11" fillId="0" borderId="32" xfId="0" applyFont="1" applyBorder="1" applyAlignment="1">
      <alignment horizontal="center" wrapText="1"/>
    </xf>
    <xf numFmtId="0" fontId="11" fillId="0" borderId="33" xfId="0" applyFont="1" applyBorder="1" applyAlignment="1">
      <alignment horizontal="center" wrapText="1"/>
    </xf>
    <xf numFmtId="0" fontId="11" fillId="0" borderId="34" xfId="0" applyFont="1" applyBorder="1" applyAlignment="1">
      <alignment horizontal="center" wrapText="1"/>
    </xf>
    <xf numFmtId="10" fontId="10" fillId="0" borderId="35" xfId="0" applyNumberFormat="1" applyFont="1" applyBorder="1" applyAlignment="1">
      <alignment horizontal="center"/>
    </xf>
    <xf numFmtId="10" fontId="10" fillId="0" borderId="36" xfId="0" applyNumberFormat="1" applyFont="1" applyBorder="1" applyAlignment="1">
      <alignment horizontal="center"/>
    </xf>
    <xf numFmtId="10" fontId="10" fillId="0" borderId="37" xfId="0" applyNumberFormat="1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6" xfId="0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25" fillId="2" borderId="3" xfId="0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horizontal="center" vertical="center"/>
    </xf>
    <xf numFmtId="0" fontId="5" fillId="0" borderId="44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45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3" fillId="6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44" xfId="0" applyFont="1" applyBorder="1" applyAlignment="1">
      <alignment horizontal="left" vertical="center" wrapText="1"/>
    </xf>
    <xf numFmtId="0" fontId="2" fillId="0" borderId="4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31" fillId="2" borderId="3" xfId="0" applyNumberFormat="1" applyFont="1" applyFill="1" applyBorder="1" applyAlignment="1">
      <alignment horizontal="center" vertical="center"/>
    </xf>
    <xf numFmtId="4" fontId="31" fillId="2" borderId="5" xfId="0" applyNumberFormat="1" applyFont="1" applyFill="1" applyBorder="1" applyAlignment="1">
      <alignment horizontal="center" vertical="center"/>
    </xf>
    <xf numFmtId="4" fontId="19" fillId="2" borderId="3" xfId="0" applyNumberFormat="1" applyFont="1" applyFill="1" applyBorder="1" applyAlignment="1">
      <alignment horizontal="center" vertical="center"/>
    </xf>
    <xf numFmtId="4" fontId="19" fillId="2" borderId="5" xfId="0" applyNumberFormat="1" applyFont="1" applyFill="1" applyBorder="1" applyAlignment="1">
      <alignment horizontal="center" vertical="center"/>
    </xf>
    <xf numFmtId="4" fontId="23" fillId="2" borderId="1" xfId="0" applyNumberFormat="1" applyFont="1" applyFill="1" applyBorder="1" applyAlignment="1">
      <alignment horizontal="center" vertical="center"/>
    </xf>
    <xf numFmtId="0" fontId="23" fillId="2" borderId="10" xfId="0" applyFont="1" applyFill="1" applyBorder="1" applyAlignment="1">
      <alignment horizontal="center" vertical="center"/>
    </xf>
    <xf numFmtId="0" fontId="23" fillId="2" borderId="46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3" fillId="2" borderId="10" xfId="0" applyFont="1" applyFill="1" applyBorder="1" applyAlignment="1">
      <alignment horizontal="center" vertical="center" wrapText="1" shrinkToFit="1"/>
    </xf>
    <xf numFmtId="0" fontId="23" fillId="2" borderId="46" xfId="0" applyFont="1" applyFill="1" applyBorder="1" applyAlignment="1">
      <alignment horizontal="center" vertical="center" wrapText="1" shrinkToFit="1"/>
    </xf>
    <xf numFmtId="0" fontId="23" fillId="2" borderId="2" xfId="0" applyFont="1" applyFill="1" applyBorder="1" applyAlignment="1">
      <alignment horizontal="center" vertical="center" wrapText="1" shrinkToFit="1"/>
    </xf>
    <xf numFmtId="0" fontId="25" fillId="2" borderId="4" xfId="0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4" fontId="15" fillId="2" borderId="3" xfId="0" applyNumberFormat="1" applyFont="1" applyFill="1" applyBorder="1" applyAlignment="1">
      <alignment horizontal="center" vertical="center" wrapText="1"/>
    </xf>
    <xf numFmtId="4" fontId="15" fillId="2" borderId="5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0" fontId="15" fillId="6" borderId="3" xfId="0" applyFont="1" applyFill="1" applyBorder="1" applyAlignment="1">
      <alignment horizontal="center" vertical="center"/>
    </xf>
    <xf numFmtId="0" fontId="15" fillId="6" borderId="4" xfId="0" applyFont="1" applyFill="1" applyBorder="1" applyAlignment="1">
      <alignment horizontal="center" vertical="center"/>
    </xf>
    <xf numFmtId="0" fontId="15" fillId="6" borderId="5" xfId="0" applyFont="1" applyFill="1" applyBorder="1" applyAlignment="1">
      <alignment horizontal="center" vertical="center"/>
    </xf>
    <xf numFmtId="0" fontId="15" fillId="6" borderId="3" xfId="0" applyFont="1" applyFill="1" applyBorder="1" applyAlignment="1">
      <alignment horizontal="left" vertical="center"/>
    </xf>
    <xf numFmtId="0" fontId="15" fillId="6" borderId="4" xfId="0" applyFont="1" applyFill="1" applyBorder="1" applyAlignment="1">
      <alignment horizontal="left" vertical="center"/>
    </xf>
    <xf numFmtId="0" fontId="15" fillId="6" borderId="5" xfId="0" applyFont="1" applyFill="1" applyBorder="1" applyAlignment="1">
      <alignment horizontal="left" vertical="center"/>
    </xf>
    <xf numFmtId="164" fontId="15" fillId="6" borderId="3" xfId="0" applyNumberFormat="1" applyFont="1" applyFill="1" applyBorder="1" applyAlignment="1">
      <alignment horizontal="center" vertical="center"/>
    </xf>
    <xf numFmtId="164" fontId="15" fillId="6" borderId="4" xfId="0" applyNumberFormat="1" applyFont="1" applyFill="1" applyBorder="1" applyAlignment="1">
      <alignment horizontal="center" vertical="center"/>
    </xf>
    <xf numFmtId="164" fontId="15" fillId="6" borderId="1" xfId="0" applyNumberFormat="1" applyFont="1" applyFill="1" applyBorder="1" applyAlignment="1">
      <alignment horizontal="center" vertical="center"/>
    </xf>
    <xf numFmtId="164" fontId="15" fillId="6" borderId="3" xfId="1" applyNumberFormat="1" applyFont="1" applyFill="1" applyBorder="1" applyAlignment="1">
      <alignment horizontal="center" vertical="center"/>
    </xf>
    <xf numFmtId="164" fontId="15" fillId="6" borderId="4" xfId="1" applyNumberFormat="1" applyFont="1" applyFill="1" applyBorder="1" applyAlignment="1">
      <alignment horizontal="center" vertical="center"/>
    </xf>
    <xf numFmtId="164" fontId="15" fillId="6" borderId="1" xfId="1" applyNumberFormat="1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left" vertical="center"/>
    </xf>
    <xf numFmtId="0" fontId="15" fillId="2" borderId="4" xfId="0" applyFont="1" applyFill="1" applyBorder="1" applyAlignment="1">
      <alignment horizontal="left" vertical="center"/>
    </xf>
    <xf numFmtId="0" fontId="15" fillId="2" borderId="5" xfId="0" applyFont="1" applyFill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47" xfId="0" applyFont="1" applyBorder="1" applyAlignment="1">
      <alignment horizontal="center"/>
    </xf>
    <xf numFmtId="0" fontId="0" fillId="0" borderId="48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0" fillId="0" borderId="50" xfId="0" applyFont="1" applyBorder="1" applyAlignment="1">
      <alignment horizontal="center"/>
    </xf>
    <xf numFmtId="0" fontId="0" fillId="0" borderId="51" xfId="0" applyFont="1" applyBorder="1" applyAlignment="1">
      <alignment horizontal="center"/>
    </xf>
    <xf numFmtId="0" fontId="0" fillId="0" borderId="52" xfId="0" applyFont="1" applyBorder="1" applyAlignment="1">
      <alignment horizontal="center"/>
    </xf>
    <xf numFmtId="0" fontId="27" fillId="0" borderId="49" xfId="0" applyFont="1" applyBorder="1" applyAlignment="1">
      <alignment horizontal="center"/>
    </xf>
    <xf numFmtId="0" fontId="27" fillId="0" borderId="48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8" fillId="0" borderId="50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7" fillId="0" borderId="50" xfId="0" applyFont="1" applyBorder="1" applyAlignment="1">
      <alignment horizontal="center"/>
    </xf>
    <xf numFmtId="0" fontId="27" fillId="0" borderId="0" xfId="0" applyFont="1" applyBorder="1" applyAlignment="1">
      <alignment horizontal="left"/>
    </xf>
    <xf numFmtId="0" fontId="27" fillId="0" borderId="50" xfId="0" applyFont="1" applyBorder="1" applyAlignment="1">
      <alignment horizontal="left"/>
    </xf>
    <xf numFmtId="0" fontId="28" fillId="0" borderId="5" xfId="0" applyFont="1" applyBorder="1" applyAlignment="1">
      <alignment horizontal="left"/>
    </xf>
    <xf numFmtId="0" fontId="28" fillId="0" borderId="1" xfId="0" applyFont="1" applyBorder="1" applyAlignment="1">
      <alignment horizontal="left"/>
    </xf>
    <xf numFmtId="164" fontId="7" fillId="2" borderId="3" xfId="0" applyNumberFormat="1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/>
    </xf>
    <xf numFmtId="0" fontId="7" fillId="7" borderId="8" xfId="0" applyFont="1" applyFill="1" applyBorder="1" applyAlignment="1">
      <alignment horizontal="center" vertical="center" wrapText="1"/>
    </xf>
    <xf numFmtId="0" fontId="7" fillId="7" borderId="9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</cellXfs>
  <cellStyles count="2">
    <cellStyle name="Normal" xfId="0" builtinId="0"/>
    <cellStyle name="Separador de milhares 2" xfId="1"/>
  </cellStyles>
  <dxfs count="0"/>
  <tableStyles count="0" defaultTableStyle="TableStyleMedium2" defaultPivotStyle="PivotStyleLight16"/>
  <colors>
    <mruColors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71438</xdr:colOff>
      <xdr:row>0</xdr:row>
      <xdr:rowOff>103188</xdr:rowOff>
    </xdr:from>
    <xdr:ext cx="1270000" cy="1071561"/>
    <xdr:pic>
      <xdr:nvPicPr>
        <xdr:cNvPr id="2" name="Imagem 1">
          <a:extLst>
            <a:ext uri="{FF2B5EF4-FFF2-40B4-BE49-F238E27FC236}">
              <a16:creationId xmlns:a16="http://schemas.microsoft.com/office/drawing/2014/main" id="{5ACEE9BE-4789-431E-B3CF-C5A723029E0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305" b="11171"/>
        <a:stretch/>
      </xdr:blipFill>
      <xdr:spPr bwMode="auto">
        <a:xfrm>
          <a:off x="71438" y="103188"/>
          <a:ext cx="1270000" cy="10715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257176</xdr:colOff>
      <xdr:row>0</xdr:row>
      <xdr:rowOff>269112</xdr:rowOff>
    </xdr:from>
    <xdr:ext cx="1693023" cy="1178687"/>
    <xdr:pic>
      <xdr:nvPicPr>
        <xdr:cNvPr id="2" name="Imagem 1">
          <a:extLst>
            <a:ext uri="{FF2B5EF4-FFF2-40B4-BE49-F238E27FC236}">
              <a16:creationId xmlns:a16="http://schemas.microsoft.com/office/drawing/2014/main" id="{7C535964-2B87-4352-A607-F5FDC0DDF39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305" b="11171"/>
        <a:stretch/>
      </xdr:blipFill>
      <xdr:spPr bwMode="auto">
        <a:xfrm>
          <a:off x="257176" y="269112"/>
          <a:ext cx="1693023" cy="1178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0</xdr:row>
      <xdr:rowOff>85727</xdr:rowOff>
    </xdr:from>
    <xdr:to>
      <xdr:col>1</xdr:col>
      <xdr:colOff>1706009</xdr:colOff>
      <xdr:row>3</xdr:row>
      <xdr:rowOff>76200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F1CEA36-244C-4A30-8722-95F5A860ADD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157"/>
        <a:stretch/>
      </xdr:blipFill>
      <xdr:spPr>
        <a:xfrm>
          <a:off x="647700" y="85727"/>
          <a:ext cx="1124984" cy="52387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85725</xdr:rowOff>
    </xdr:from>
    <xdr:to>
      <xdr:col>1</xdr:col>
      <xdr:colOff>714375</xdr:colOff>
      <xdr:row>5</xdr:row>
      <xdr:rowOff>123824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63ED651-ADE2-4DC3-801B-A28C17C3CF16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305" b="11171"/>
        <a:stretch/>
      </xdr:blipFill>
      <xdr:spPr bwMode="auto">
        <a:xfrm>
          <a:off x="190500" y="85725"/>
          <a:ext cx="1057275" cy="990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topLeftCell="A25" zoomScale="120" zoomScaleNormal="120" workbookViewId="0">
      <selection activeCell="D39" sqref="D39"/>
    </sheetView>
  </sheetViews>
  <sheetFormatPr defaultRowHeight="12" x14ac:dyDescent="0.2"/>
  <cols>
    <col min="1" max="1" width="6.140625" style="1" customWidth="1"/>
    <col min="2" max="2" width="9.85546875" style="1" customWidth="1"/>
    <col min="3" max="3" width="5.5703125" style="1" customWidth="1"/>
    <col min="4" max="4" width="74" style="1" customWidth="1"/>
    <col min="5" max="5" width="8.140625" style="1" customWidth="1"/>
    <col min="6" max="6" width="8.5703125" style="1" customWidth="1"/>
    <col min="7" max="8" width="11.42578125" style="1" customWidth="1"/>
    <col min="9" max="9" width="13.140625" style="1" customWidth="1"/>
    <col min="10" max="10" width="13.42578125" style="1" bestFit="1" customWidth="1"/>
    <col min="11" max="16384" width="9.140625" style="1"/>
  </cols>
  <sheetData>
    <row r="1" spans="1:18" ht="17.25" customHeight="1" x14ac:dyDescent="0.2">
      <c r="A1" s="124"/>
      <c r="B1" s="125"/>
      <c r="C1" s="126"/>
      <c r="D1" s="130" t="s">
        <v>9</v>
      </c>
      <c r="E1" s="131"/>
      <c r="F1" s="131"/>
      <c r="G1" s="131"/>
      <c r="H1" s="131"/>
      <c r="I1" s="132"/>
    </row>
    <row r="2" spans="1:18" ht="16.5" customHeight="1" x14ac:dyDescent="0.2">
      <c r="A2" s="124"/>
      <c r="B2" s="125"/>
      <c r="C2" s="126"/>
      <c r="D2" s="133" t="s">
        <v>92</v>
      </c>
      <c r="E2" s="134"/>
      <c r="F2" s="134"/>
      <c r="G2" s="134"/>
      <c r="H2" s="134"/>
      <c r="I2" s="135"/>
    </row>
    <row r="3" spans="1:18" ht="20.25" customHeight="1" x14ac:dyDescent="0.2">
      <c r="A3" s="124"/>
      <c r="B3" s="125"/>
      <c r="C3" s="126"/>
      <c r="D3" s="136" t="s">
        <v>27</v>
      </c>
      <c r="E3" s="137"/>
      <c r="F3" s="137"/>
      <c r="G3" s="137"/>
      <c r="H3" s="137"/>
      <c r="I3" s="138"/>
    </row>
    <row r="4" spans="1:18" ht="17.25" customHeight="1" x14ac:dyDescent="0.2">
      <c r="A4" s="124"/>
      <c r="B4" s="125"/>
      <c r="C4" s="126"/>
      <c r="D4" s="136" t="s">
        <v>50</v>
      </c>
      <c r="E4" s="137"/>
      <c r="F4" s="137"/>
      <c r="G4" s="137"/>
      <c r="H4" s="137"/>
      <c r="I4" s="138"/>
    </row>
    <row r="5" spans="1:18" ht="15.75" customHeight="1" x14ac:dyDescent="0.2">
      <c r="A5" s="124"/>
      <c r="B5" s="125"/>
      <c r="C5" s="126"/>
      <c r="D5" s="139" t="s">
        <v>0</v>
      </c>
      <c r="E5" s="140"/>
      <c r="F5" s="140"/>
      <c r="G5" s="140"/>
      <c r="H5" s="140"/>
      <c r="I5" s="141"/>
    </row>
    <row r="6" spans="1:18" ht="17.25" customHeight="1" x14ac:dyDescent="0.2">
      <c r="A6" s="127"/>
      <c r="B6" s="128"/>
      <c r="C6" s="129"/>
      <c r="D6" s="142" t="s">
        <v>125</v>
      </c>
      <c r="E6" s="143"/>
      <c r="F6" s="143"/>
      <c r="G6" s="143"/>
      <c r="H6" s="143"/>
      <c r="I6" s="144"/>
    </row>
    <row r="7" spans="1:18" ht="21.75" customHeight="1" x14ac:dyDescent="0.2">
      <c r="A7" s="25" t="s">
        <v>1</v>
      </c>
      <c r="B7" s="25" t="s">
        <v>2</v>
      </c>
      <c r="C7" s="25" t="s">
        <v>3</v>
      </c>
      <c r="D7" s="25" t="s">
        <v>4</v>
      </c>
      <c r="E7" s="25" t="s">
        <v>5</v>
      </c>
      <c r="F7" s="25" t="s">
        <v>6</v>
      </c>
      <c r="G7" s="29" t="s">
        <v>7</v>
      </c>
      <c r="H7" s="145" t="s">
        <v>168</v>
      </c>
      <c r="I7" s="25" t="s">
        <v>8</v>
      </c>
      <c r="M7" s="2"/>
      <c r="N7" s="2"/>
      <c r="O7" s="2"/>
      <c r="P7" s="2"/>
      <c r="Q7" s="2"/>
      <c r="R7" s="2"/>
    </row>
    <row r="8" spans="1:18" ht="14.25" customHeight="1" x14ac:dyDescent="0.2">
      <c r="A8" s="30"/>
      <c r="B8" s="30"/>
      <c r="C8" s="31" t="s">
        <v>15</v>
      </c>
      <c r="D8" s="31" t="s">
        <v>16</v>
      </c>
      <c r="E8" s="30"/>
      <c r="F8" s="30"/>
      <c r="G8" s="32"/>
      <c r="H8" s="146"/>
      <c r="I8" s="26">
        <f>SUM(I9:I12)</f>
        <v>43606.35</v>
      </c>
    </row>
    <row r="9" spans="1:18" ht="14.25" customHeight="1" x14ac:dyDescent="0.2">
      <c r="A9" s="44" t="s">
        <v>21</v>
      </c>
      <c r="B9" s="113" t="s">
        <v>154</v>
      </c>
      <c r="C9" s="44" t="s">
        <v>17</v>
      </c>
      <c r="D9" s="18" t="s">
        <v>155</v>
      </c>
      <c r="E9" s="44" t="s">
        <v>13</v>
      </c>
      <c r="F9" s="53">
        <v>3</v>
      </c>
      <c r="G9" s="115">
        <v>601.4</v>
      </c>
      <c r="H9" s="114">
        <f>G9*1.25</f>
        <v>751.75</v>
      </c>
      <c r="I9" s="116">
        <f>F9*H9</f>
        <v>2255.25</v>
      </c>
    </row>
    <row r="10" spans="1:18" s="20" customFormat="1" ht="18" customHeight="1" x14ac:dyDescent="0.25">
      <c r="A10" s="33" t="s">
        <v>21</v>
      </c>
      <c r="B10" s="34" t="s">
        <v>88</v>
      </c>
      <c r="C10" s="44" t="s">
        <v>20</v>
      </c>
      <c r="D10" s="36" t="s">
        <v>89</v>
      </c>
      <c r="E10" s="33" t="s">
        <v>13</v>
      </c>
      <c r="F10" s="37">
        <v>1960</v>
      </c>
      <c r="G10" s="38">
        <v>12.63</v>
      </c>
      <c r="H10" s="114">
        <f t="shared" ref="H10:H27" si="0">G10*1.25</f>
        <v>15.787500000000001</v>
      </c>
      <c r="I10" s="39">
        <f>F10*H10</f>
        <v>30943.500000000004</v>
      </c>
    </row>
    <row r="11" spans="1:18" s="20" customFormat="1" ht="18" customHeight="1" x14ac:dyDescent="0.25">
      <c r="A11" s="35" t="s">
        <v>21</v>
      </c>
      <c r="B11" s="40" t="s">
        <v>99</v>
      </c>
      <c r="C11" s="44" t="s">
        <v>23</v>
      </c>
      <c r="D11" s="41" t="s">
        <v>35</v>
      </c>
      <c r="E11" s="34" t="s">
        <v>14</v>
      </c>
      <c r="F11" s="42">
        <v>392</v>
      </c>
      <c r="G11" s="43">
        <v>3.25</v>
      </c>
      <c r="H11" s="114">
        <f t="shared" si="0"/>
        <v>4.0625</v>
      </c>
      <c r="I11" s="39">
        <f>H11*F11</f>
        <v>1592.5</v>
      </c>
    </row>
    <row r="12" spans="1:18" s="20" customFormat="1" ht="17.25" customHeight="1" x14ac:dyDescent="0.25">
      <c r="A12" s="35" t="s">
        <v>21</v>
      </c>
      <c r="B12" s="44" t="s">
        <v>100</v>
      </c>
      <c r="C12" s="44" t="s">
        <v>158</v>
      </c>
      <c r="D12" s="45" t="s">
        <v>126</v>
      </c>
      <c r="E12" s="34" t="s">
        <v>14</v>
      </c>
      <c r="F12" s="42">
        <v>392</v>
      </c>
      <c r="G12" s="43">
        <v>17.989999999999998</v>
      </c>
      <c r="H12" s="114">
        <f t="shared" si="0"/>
        <v>22.487499999999997</v>
      </c>
      <c r="I12" s="39">
        <f>H12*F12</f>
        <v>8815.0999999999985</v>
      </c>
    </row>
    <row r="13" spans="1:18" s="18" customFormat="1" ht="16.5" customHeight="1" x14ac:dyDescent="0.25">
      <c r="A13" s="22"/>
      <c r="B13" s="27"/>
      <c r="C13" s="23" t="s">
        <v>18</v>
      </c>
      <c r="D13" s="23" t="s">
        <v>28</v>
      </c>
      <c r="E13" s="22"/>
      <c r="F13" s="22"/>
      <c r="G13" s="22"/>
      <c r="H13" s="22"/>
      <c r="I13" s="28">
        <f>SUM(I14:I24)</f>
        <v>76401.125</v>
      </c>
    </row>
    <row r="14" spans="1:18" s="4" customFormat="1" ht="27.75" customHeight="1" x14ac:dyDescent="0.2">
      <c r="A14" s="44" t="s">
        <v>93</v>
      </c>
      <c r="B14" s="44">
        <v>72915</v>
      </c>
      <c r="C14" s="46" t="s">
        <v>19</v>
      </c>
      <c r="D14" s="47" t="s">
        <v>98</v>
      </c>
      <c r="E14" s="48" t="s">
        <v>14</v>
      </c>
      <c r="F14" s="49">
        <v>84</v>
      </c>
      <c r="G14" s="50">
        <v>10.34</v>
      </c>
      <c r="H14" s="114">
        <f t="shared" si="0"/>
        <v>12.925000000000001</v>
      </c>
      <c r="I14" s="39">
        <f t="shared" ref="I14:I24" si="1">H14*F14</f>
        <v>1085.7</v>
      </c>
    </row>
    <row r="15" spans="1:18" s="4" customFormat="1" ht="17.25" customHeight="1" x14ac:dyDescent="0.2">
      <c r="A15" s="35" t="s">
        <v>21</v>
      </c>
      <c r="B15" s="40" t="s">
        <v>99</v>
      </c>
      <c r="C15" s="46" t="s">
        <v>31</v>
      </c>
      <c r="D15" s="41" t="s">
        <v>35</v>
      </c>
      <c r="E15" s="34" t="s">
        <v>14</v>
      </c>
      <c r="F15" s="42">
        <v>42</v>
      </c>
      <c r="G15" s="43">
        <v>3.25</v>
      </c>
      <c r="H15" s="114">
        <f t="shared" si="0"/>
        <v>4.0625</v>
      </c>
      <c r="I15" s="39">
        <f t="shared" si="1"/>
        <v>170.625</v>
      </c>
    </row>
    <row r="16" spans="1:18" s="4" customFormat="1" ht="18.75" customHeight="1" x14ac:dyDescent="0.2">
      <c r="A16" s="51" t="s">
        <v>21</v>
      </c>
      <c r="B16" s="44" t="s">
        <v>100</v>
      </c>
      <c r="C16" s="46" t="s">
        <v>25</v>
      </c>
      <c r="D16" s="47" t="s">
        <v>126</v>
      </c>
      <c r="E16" s="34" t="s">
        <v>14</v>
      </c>
      <c r="F16" s="42">
        <v>42</v>
      </c>
      <c r="G16" s="43">
        <v>19.989999999999998</v>
      </c>
      <c r="H16" s="114">
        <f t="shared" si="0"/>
        <v>24.987499999999997</v>
      </c>
      <c r="I16" s="39">
        <f t="shared" si="1"/>
        <v>1049.4749999999999</v>
      </c>
    </row>
    <row r="17" spans="1:10" s="4" customFormat="1" ht="18.75" customHeight="1" x14ac:dyDescent="0.2">
      <c r="A17" s="44" t="s">
        <v>21</v>
      </c>
      <c r="B17" s="34" t="s">
        <v>96</v>
      </c>
      <c r="C17" s="46" t="s">
        <v>32</v>
      </c>
      <c r="D17" s="52" t="s">
        <v>97</v>
      </c>
      <c r="E17" s="44" t="s">
        <v>26</v>
      </c>
      <c r="F17" s="53">
        <v>84</v>
      </c>
      <c r="G17" s="50">
        <v>76.83</v>
      </c>
      <c r="H17" s="114">
        <f t="shared" si="0"/>
        <v>96.037499999999994</v>
      </c>
      <c r="I17" s="39">
        <f t="shared" si="1"/>
        <v>8067.15</v>
      </c>
    </row>
    <row r="18" spans="1:10" s="4" customFormat="1" ht="18.75" customHeight="1" x14ac:dyDescent="0.2">
      <c r="A18" s="44" t="s">
        <v>21</v>
      </c>
      <c r="B18" s="34" t="s">
        <v>40</v>
      </c>
      <c r="C18" s="46" t="s">
        <v>33</v>
      </c>
      <c r="D18" s="54" t="s">
        <v>36</v>
      </c>
      <c r="E18" s="48" t="s">
        <v>14</v>
      </c>
      <c r="F18" s="42">
        <v>42</v>
      </c>
      <c r="G18" s="50">
        <v>4.97</v>
      </c>
      <c r="H18" s="114">
        <f t="shared" si="0"/>
        <v>6.2124999999999995</v>
      </c>
      <c r="I18" s="39">
        <f t="shared" si="1"/>
        <v>260.92499999999995</v>
      </c>
    </row>
    <row r="19" spans="1:10" s="21" customFormat="1" ht="20.25" customHeight="1" x14ac:dyDescent="0.25">
      <c r="A19" s="33" t="s">
        <v>21</v>
      </c>
      <c r="B19" s="34" t="s">
        <v>90</v>
      </c>
      <c r="C19" s="46" t="s">
        <v>34</v>
      </c>
      <c r="D19" s="54" t="s">
        <v>91</v>
      </c>
      <c r="E19" s="48" t="s">
        <v>14</v>
      </c>
      <c r="F19" s="42">
        <v>42</v>
      </c>
      <c r="G19" s="50">
        <v>13.12</v>
      </c>
      <c r="H19" s="114">
        <f t="shared" si="0"/>
        <v>16.399999999999999</v>
      </c>
      <c r="I19" s="39">
        <f t="shared" si="1"/>
        <v>688.8</v>
      </c>
    </row>
    <row r="20" spans="1:10" s="4" customFormat="1" ht="18.75" customHeight="1" x14ac:dyDescent="0.2">
      <c r="A20" s="44" t="s">
        <v>21</v>
      </c>
      <c r="B20" s="34" t="s">
        <v>41</v>
      </c>
      <c r="C20" s="46" t="s">
        <v>37</v>
      </c>
      <c r="D20" s="54" t="s">
        <v>42</v>
      </c>
      <c r="E20" s="51" t="s">
        <v>43</v>
      </c>
      <c r="F20" s="53">
        <v>2</v>
      </c>
      <c r="G20" s="50">
        <v>4011.5</v>
      </c>
      <c r="H20" s="114">
        <f t="shared" si="0"/>
        <v>5014.375</v>
      </c>
      <c r="I20" s="39">
        <f t="shared" si="1"/>
        <v>10028.75</v>
      </c>
    </row>
    <row r="21" spans="1:10" s="4" customFormat="1" ht="18.75" customHeight="1" x14ac:dyDescent="0.2">
      <c r="A21" s="51" t="s">
        <v>21</v>
      </c>
      <c r="B21" s="55" t="s">
        <v>41</v>
      </c>
      <c r="C21" s="46" t="s">
        <v>38</v>
      </c>
      <c r="D21" s="56" t="s">
        <v>42</v>
      </c>
      <c r="E21" s="51" t="s">
        <v>43</v>
      </c>
      <c r="F21" s="57">
        <v>4</v>
      </c>
      <c r="G21" s="58">
        <v>4021.99</v>
      </c>
      <c r="H21" s="114">
        <f t="shared" si="0"/>
        <v>5027.4874999999993</v>
      </c>
      <c r="I21" s="39">
        <f t="shared" si="1"/>
        <v>20109.949999999997</v>
      </c>
      <c r="J21" s="5"/>
    </row>
    <row r="22" spans="1:10" s="4" customFormat="1" ht="18.75" customHeight="1" x14ac:dyDescent="0.2">
      <c r="A22" s="51" t="s">
        <v>21</v>
      </c>
      <c r="B22" s="44" t="s">
        <v>161</v>
      </c>
      <c r="C22" s="46" t="s">
        <v>39</v>
      </c>
      <c r="D22" s="41" t="s">
        <v>162</v>
      </c>
      <c r="E22" s="51" t="s">
        <v>26</v>
      </c>
      <c r="F22" s="57">
        <v>460</v>
      </c>
      <c r="G22" s="58">
        <v>40.01</v>
      </c>
      <c r="H22" s="114">
        <f t="shared" si="0"/>
        <v>50.012499999999996</v>
      </c>
      <c r="I22" s="39">
        <f t="shared" si="1"/>
        <v>23005.749999999996</v>
      </c>
      <c r="J22" s="5"/>
    </row>
    <row r="23" spans="1:10" s="4" customFormat="1" ht="16.5" customHeight="1" x14ac:dyDescent="0.2">
      <c r="A23" s="51" t="s">
        <v>21</v>
      </c>
      <c r="B23" s="40" t="s">
        <v>163</v>
      </c>
      <c r="C23" s="46" t="s">
        <v>44</v>
      </c>
      <c r="D23" s="121" t="s">
        <v>164</v>
      </c>
      <c r="E23" s="44" t="s">
        <v>26</v>
      </c>
      <c r="F23" s="49">
        <v>120</v>
      </c>
      <c r="G23" s="59">
        <v>42.25</v>
      </c>
      <c r="H23" s="114">
        <f t="shared" si="0"/>
        <v>52.8125</v>
      </c>
      <c r="I23" s="39">
        <f t="shared" si="1"/>
        <v>6337.5</v>
      </c>
      <c r="J23" s="5"/>
    </row>
    <row r="24" spans="1:10" s="4" customFormat="1" ht="26.25" customHeight="1" x14ac:dyDescent="0.2">
      <c r="A24" s="44" t="s">
        <v>93</v>
      </c>
      <c r="B24" s="44">
        <v>94293</v>
      </c>
      <c r="C24" s="46" t="s">
        <v>165</v>
      </c>
      <c r="D24" s="47" t="s">
        <v>94</v>
      </c>
      <c r="E24" s="44" t="s">
        <v>26</v>
      </c>
      <c r="F24" s="53">
        <v>40</v>
      </c>
      <c r="G24" s="50">
        <v>111.93</v>
      </c>
      <c r="H24" s="114">
        <f t="shared" si="0"/>
        <v>139.91250000000002</v>
      </c>
      <c r="I24" s="39">
        <f t="shared" si="1"/>
        <v>5596.5000000000009</v>
      </c>
      <c r="J24" s="5"/>
    </row>
    <row r="25" spans="1:10" ht="15" customHeight="1" x14ac:dyDescent="0.2">
      <c r="A25" s="24"/>
      <c r="B25" s="24"/>
      <c r="C25" s="25" t="s">
        <v>29</v>
      </c>
      <c r="D25" s="25" t="s">
        <v>30</v>
      </c>
      <c r="E25" s="24"/>
      <c r="F25" s="24"/>
      <c r="G25" s="24"/>
      <c r="H25" s="24"/>
      <c r="I25" s="26">
        <f>SUM(I26:I27)</f>
        <v>209947.85000000003</v>
      </c>
    </row>
    <row r="26" spans="1:10" s="4" customFormat="1" ht="15.75" customHeight="1" x14ac:dyDescent="0.2">
      <c r="A26" s="60" t="s">
        <v>21</v>
      </c>
      <c r="B26" s="61" t="s">
        <v>49</v>
      </c>
      <c r="C26" s="44" t="s">
        <v>45</v>
      </c>
      <c r="D26" s="62" t="s">
        <v>48</v>
      </c>
      <c r="E26" s="60" t="s">
        <v>14</v>
      </c>
      <c r="F26" s="57">
        <v>196</v>
      </c>
      <c r="G26" s="63">
        <v>124.03</v>
      </c>
      <c r="H26" s="114">
        <f t="shared" si="0"/>
        <v>155.03749999999999</v>
      </c>
      <c r="I26" s="64">
        <f>H26*F26</f>
        <v>30387.35</v>
      </c>
      <c r="J26" s="5"/>
    </row>
    <row r="27" spans="1:10" s="4" customFormat="1" ht="27.75" customHeight="1" x14ac:dyDescent="0.2">
      <c r="A27" s="44" t="s">
        <v>21</v>
      </c>
      <c r="B27" s="65" t="s">
        <v>47</v>
      </c>
      <c r="C27" s="44" t="s">
        <v>167</v>
      </c>
      <c r="D27" s="66" t="s">
        <v>46</v>
      </c>
      <c r="E27" s="44" t="s">
        <v>13</v>
      </c>
      <c r="F27" s="37">
        <v>1960</v>
      </c>
      <c r="G27" s="50">
        <v>73.290000000000006</v>
      </c>
      <c r="H27" s="114">
        <f t="shared" si="0"/>
        <v>91.612500000000011</v>
      </c>
      <c r="I27" s="39">
        <f>H27*F27</f>
        <v>179560.50000000003</v>
      </c>
      <c r="J27" s="5"/>
    </row>
    <row r="28" spans="1:10" ht="22.5" customHeight="1" x14ac:dyDescent="0.2">
      <c r="A28" s="122" t="s">
        <v>22</v>
      </c>
      <c r="B28" s="123"/>
      <c r="C28" s="123"/>
      <c r="D28" s="123"/>
      <c r="E28" s="123"/>
      <c r="F28" s="123"/>
      <c r="G28" s="123"/>
      <c r="H28" s="123"/>
      <c r="I28" s="120">
        <f>I25+I13+I8</f>
        <v>329955.32500000001</v>
      </c>
    </row>
    <row r="29" spans="1:10" ht="15" customHeight="1" x14ac:dyDescent="0.2"/>
    <row r="30" spans="1:10" x14ac:dyDescent="0.2">
      <c r="G30" s="6"/>
    </row>
    <row r="31" spans="1:10" x14ac:dyDescent="0.2">
      <c r="I31" s="110"/>
    </row>
    <row r="35" spans="4:4" x14ac:dyDescent="0.2">
      <c r="D35" s="3" t="s">
        <v>11</v>
      </c>
    </row>
    <row r="36" spans="4:4" x14ac:dyDescent="0.2">
      <c r="D36" s="3" t="s">
        <v>12</v>
      </c>
    </row>
    <row r="37" spans="4:4" x14ac:dyDescent="0.2">
      <c r="D37" s="3" t="s">
        <v>24</v>
      </c>
    </row>
  </sheetData>
  <mergeCells count="9">
    <mergeCell ref="A28:H28"/>
    <mergeCell ref="A1:C6"/>
    <mergeCell ref="D1:I1"/>
    <mergeCell ref="D2:I2"/>
    <mergeCell ref="D3:I3"/>
    <mergeCell ref="D4:I4"/>
    <mergeCell ref="D5:I5"/>
    <mergeCell ref="D6:I6"/>
    <mergeCell ref="H7:H8"/>
  </mergeCells>
  <printOptions horizontalCentered="1"/>
  <pageMargins left="0.23622047244094491" right="0.23622047244094491" top="0.35433070866141736" bottom="0.15748031496062992" header="0.31496062992125984" footer="0.31496062992125984"/>
  <pageSetup paperSize="9" scale="9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topLeftCell="A25" workbookViewId="0">
      <selection activeCell="B16" sqref="B16:D16"/>
    </sheetView>
  </sheetViews>
  <sheetFormatPr defaultRowHeight="15" x14ac:dyDescent="0.25"/>
  <cols>
    <col min="1" max="1" width="33.42578125" customWidth="1"/>
    <col min="3" max="3" width="30.140625" customWidth="1"/>
    <col min="4" max="4" width="25.28515625" customWidth="1"/>
  </cols>
  <sheetData>
    <row r="1" spans="1:4" ht="25.5" customHeight="1" x14ac:dyDescent="0.25">
      <c r="A1" s="176"/>
      <c r="B1" s="180" t="s">
        <v>9</v>
      </c>
      <c r="C1" s="181"/>
      <c r="D1" s="182"/>
    </row>
    <row r="2" spans="1:4" ht="18.75" customHeight="1" thickBot="1" x14ac:dyDescent="0.3">
      <c r="A2" s="177"/>
      <c r="B2" s="183" t="s">
        <v>10</v>
      </c>
      <c r="C2" s="184"/>
      <c r="D2" s="185"/>
    </row>
    <row r="3" spans="1:4" ht="21.75" customHeight="1" thickBot="1" x14ac:dyDescent="0.3">
      <c r="A3" s="178"/>
      <c r="B3" s="186" t="s">
        <v>86</v>
      </c>
      <c r="C3" s="187"/>
      <c r="D3" s="188"/>
    </row>
    <row r="4" spans="1:4" ht="26.25" customHeight="1" x14ac:dyDescent="0.25">
      <c r="A4" s="177"/>
      <c r="B4" s="189" t="s">
        <v>87</v>
      </c>
      <c r="C4" s="190"/>
      <c r="D4" s="191"/>
    </row>
    <row r="5" spans="1:4" ht="35.25" customHeight="1" thickBot="1" x14ac:dyDescent="0.3">
      <c r="A5" s="179"/>
      <c r="B5" s="192" t="s">
        <v>51</v>
      </c>
      <c r="C5" s="193"/>
      <c r="D5" s="194"/>
    </row>
    <row r="6" spans="1:4" x14ac:dyDescent="0.25">
      <c r="A6" s="7" t="s">
        <v>52</v>
      </c>
      <c r="B6" s="161">
        <v>6.5000000000000006E-3</v>
      </c>
      <c r="C6" s="161"/>
      <c r="D6" s="162"/>
    </row>
    <row r="7" spans="1:4" x14ac:dyDescent="0.25">
      <c r="A7" s="8" t="s">
        <v>53</v>
      </c>
      <c r="B7" s="163">
        <v>0.03</v>
      </c>
      <c r="C7" s="163"/>
      <c r="D7" s="164"/>
    </row>
    <row r="8" spans="1:4" x14ac:dyDescent="0.25">
      <c r="A8" s="8" t="s">
        <v>54</v>
      </c>
      <c r="B8" s="165">
        <v>0.05</v>
      </c>
      <c r="C8" s="165"/>
      <c r="D8" s="166"/>
    </row>
    <row r="9" spans="1:4" x14ac:dyDescent="0.25">
      <c r="A9" s="8" t="s">
        <v>55</v>
      </c>
      <c r="B9" s="167">
        <f>SUM(B6:B8)</f>
        <v>8.6499999999999994E-2</v>
      </c>
      <c r="C9" s="168"/>
      <c r="D9" s="169"/>
    </row>
    <row r="10" spans="1:4" x14ac:dyDescent="0.25">
      <c r="A10" s="170" t="s">
        <v>56</v>
      </c>
      <c r="B10" s="171"/>
      <c r="C10" s="171"/>
      <c r="D10" s="172"/>
    </row>
    <row r="11" spans="1:4" x14ac:dyDescent="0.25">
      <c r="A11" s="8" t="s">
        <v>57</v>
      </c>
      <c r="B11" s="163">
        <v>0.03</v>
      </c>
      <c r="C11" s="163"/>
      <c r="D11" s="164"/>
    </row>
    <row r="12" spans="1:4" x14ac:dyDescent="0.25">
      <c r="A12" s="8" t="s">
        <v>58</v>
      </c>
      <c r="B12" s="163">
        <v>0.01</v>
      </c>
      <c r="C12" s="163"/>
      <c r="D12" s="164"/>
    </row>
    <row r="13" spans="1:4" x14ac:dyDescent="0.25">
      <c r="A13" s="8" t="s">
        <v>59</v>
      </c>
      <c r="B13" s="163">
        <v>0.01</v>
      </c>
      <c r="C13" s="163"/>
      <c r="D13" s="164"/>
    </row>
    <row r="14" spans="1:4" hidden="1" x14ac:dyDescent="0.25">
      <c r="A14" s="8" t="s">
        <v>60</v>
      </c>
      <c r="B14" s="173">
        <v>0</v>
      </c>
      <c r="C14" s="174"/>
      <c r="D14" s="175"/>
    </row>
    <row r="15" spans="1:4" x14ac:dyDescent="0.25">
      <c r="A15" s="8" t="s">
        <v>61</v>
      </c>
      <c r="B15" s="163">
        <v>1.0699999999999999E-2</v>
      </c>
      <c r="C15" s="163"/>
      <c r="D15" s="164"/>
    </row>
    <row r="16" spans="1:4" x14ac:dyDescent="0.25">
      <c r="A16" s="8" t="s">
        <v>62</v>
      </c>
      <c r="B16" s="163">
        <v>7.5999999999999998E-2</v>
      </c>
      <c r="C16" s="163"/>
      <c r="D16" s="164"/>
    </row>
    <row r="17" spans="1:4" ht="15.75" thickBot="1" x14ac:dyDescent="0.3">
      <c r="A17" s="8"/>
      <c r="B17" s="159">
        <f>SUM(B11:B16)</f>
        <v>0.13669999999999999</v>
      </c>
      <c r="C17" s="159"/>
      <c r="D17" s="160"/>
    </row>
    <row r="18" spans="1:4" ht="18.75" thickBot="1" x14ac:dyDescent="0.3">
      <c r="A18" s="9"/>
      <c r="B18" s="152" t="s">
        <v>63</v>
      </c>
      <c r="C18" s="153"/>
      <c r="D18" s="10">
        <f>(((1+B11+B12+B13+B14)*(1+B15)*(1+B16))/(1-B9)-1)</f>
        <v>0.25001517241379312</v>
      </c>
    </row>
    <row r="19" spans="1:4" x14ac:dyDescent="0.25">
      <c r="A19" s="11"/>
      <c r="B19" s="12"/>
      <c r="C19" s="13"/>
      <c r="D19" s="14"/>
    </row>
    <row r="20" spans="1:4" x14ac:dyDescent="0.25">
      <c r="A20" s="154" t="s">
        <v>64</v>
      </c>
      <c r="B20" s="154"/>
      <c r="C20" s="154"/>
      <c r="D20" s="154"/>
    </row>
    <row r="21" spans="1:4" x14ac:dyDescent="0.25">
      <c r="A21" s="15"/>
      <c r="B21" s="15"/>
      <c r="C21" s="15"/>
      <c r="D21" s="15"/>
    </row>
    <row r="22" spans="1:4" ht="15.75" thickBot="1" x14ac:dyDescent="0.3">
      <c r="A22" s="155" t="s">
        <v>65</v>
      </c>
      <c r="B22" s="156" t="s">
        <v>66</v>
      </c>
      <c r="C22" s="156"/>
      <c r="D22" s="157" t="s">
        <v>67</v>
      </c>
    </row>
    <row r="23" spans="1:4" x14ac:dyDescent="0.25">
      <c r="A23" s="155"/>
      <c r="B23" s="148" t="s">
        <v>68</v>
      </c>
      <c r="C23" s="148"/>
      <c r="D23" s="158"/>
    </row>
    <row r="24" spans="1:4" x14ac:dyDescent="0.25">
      <c r="A24" s="148"/>
      <c r="B24" s="148"/>
      <c r="C24" s="148"/>
      <c r="D24" s="148"/>
    </row>
    <row r="25" spans="1:4" x14ac:dyDescent="0.25">
      <c r="A25" s="15" t="s">
        <v>69</v>
      </c>
      <c r="B25" s="15"/>
      <c r="C25" s="15"/>
      <c r="D25" s="15"/>
    </row>
    <row r="26" spans="1:4" x14ac:dyDescent="0.25">
      <c r="A26" s="16" t="s">
        <v>70</v>
      </c>
      <c r="B26" s="147" t="s">
        <v>71</v>
      </c>
      <c r="C26" s="147"/>
      <c r="D26" s="15"/>
    </row>
    <row r="27" spans="1:4" x14ac:dyDescent="0.25">
      <c r="A27" s="16" t="s">
        <v>72</v>
      </c>
      <c r="B27" s="147" t="s">
        <v>73</v>
      </c>
      <c r="C27" s="147"/>
      <c r="D27" s="15"/>
    </row>
    <row r="28" spans="1:4" x14ac:dyDescent="0.25">
      <c r="A28" s="16" t="s">
        <v>74</v>
      </c>
      <c r="B28" s="147" t="s">
        <v>75</v>
      </c>
      <c r="C28" s="147"/>
      <c r="D28" s="15"/>
    </row>
    <row r="29" spans="1:4" x14ac:dyDescent="0.25">
      <c r="A29" s="16" t="s">
        <v>76</v>
      </c>
      <c r="B29" s="147" t="s">
        <v>77</v>
      </c>
      <c r="C29" s="147"/>
      <c r="D29" s="15"/>
    </row>
    <row r="30" spans="1:4" x14ac:dyDescent="0.25">
      <c r="A30" s="16" t="s">
        <v>78</v>
      </c>
      <c r="B30" s="147" t="s">
        <v>79</v>
      </c>
      <c r="C30" s="147"/>
      <c r="D30" s="15"/>
    </row>
    <row r="31" spans="1:4" x14ac:dyDescent="0.25">
      <c r="A31" s="16" t="s">
        <v>80</v>
      </c>
      <c r="B31" s="147" t="s">
        <v>81</v>
      </c>
      <c r="C31" s="147"/>
      <c r="D31" s="15"/>
    </row>
    <row r="32" spans="1:4" x14ac:dyDescent="0.25">
      <c r="A32" s="16" t="s">
        <v>82</v>
      </c>
      <c r="B32" s="11" t="s">
        <v>83</v>
      </c>
      <c r="C32" s="11"/>
      <c r="D32" s="15"/>
    </row>
    <row r="33" spans="1:4" x14ac:dyDescent="0.25">
      <c r="A33" s="11"/>
      <c r="B33" s="148"/>
      <c r="C33" s="148"/>
      <c r="D33" s="14"/>
    </row>
    <row r="37" spans="1:4" x14ac:dyDescent="0.25">
      <c r="A37" s="150" t="s">
        <v>11</v>
      </c>
      <c r="B37" s="150"/>
      <c r="C37" s="150"/>
      <c r="D37" s="150"/>
    </row>
    <row r="38" spans="1:4" x14ac:dyDescent="0.25">
      <c r="A38" s="149" t="s">
        <v>84</v>
      </c>
      <c r="B38" s="149"/>
      <c r="C38" s="149"/>
      <c r="D38" s="149"/>
    </row>
    <row r="39" spans="1:4" ht="15.75" x14ac:dyDescent="0.25">
      <c r="A39" s="151" t="s">
        <v>85</v>
      </c>
      <c r="B39" s="151"/>
      <c r="C39" s="151"/>
      <c r="D39" s="151"/>
    </row>
  </sheetData>
  <mergeCells count="35">
    <mergeCell ref="A1:A5"/>
    <mergeCell ref="B1:D1"/>
    <mergeCell ref="B2:D2"/>
    <mergeCell ref="B3:D3"/>
    <mergeCell ref="B4:D4"/>
    <mergeCell ref="B5:D5"/>
    <mergeCell ref="B17:D17"/>
    <mergeCell ref="B6:D6"/>
    <mergeCell ref="B7:D7"/>
    <mergeCell ref="B8:D8"/>
    <mergeCell ref="B9:D9"/>
    <mergeCell ref="A10:D10"/>
    <mergeCell ref="B11:D11"/>
    <mergeCell ref="B12:D12"/>
    <mergeCell ref="B13:D13"/>
    <mergeCell ref="B14:D14"/>
    <mergeCell ref="B15:D15"/>
    <mergeCell ref="B16:D16"/>
    <mergeCell ref="B30:C30"/>
    <mergeCell ref="B18:C18"/>
    <mergeCell ref="A20:D20"/>
    <mergeCell ref="A22:A23"/>
    <mergeCell ref="B22:C22"/>
    <mergeCell ref="D22:D23"/>
    <mergeCell ref="B23:C23"/>
    <mergeCell ref="A24:D24"/>
    <mergeCell ref="B26:C26"/>
    <mergeCell ref="B27:C27"/>
    <mergeCell ref="B28:C28"/>
    <mergeCell ref="B29:C29"/>
    <mergeCell ref="B31:C31"/>
    <mergeCell ref="B33:C33"/>
    <mergeCell ref="A38:D38"/>
    <mergeCell ref="A37:D37"/>
    <mergeCell ref="A39:D39"/>
  </mergeCells>
  <pageMargins left="0.25" right="0.25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topLeftCell="A7" zoomScale="112" zoomScaleNormal="112" workbookViewId="0">
      <selection activeCell="F10" sqref="F10:H10"/>
    </sheetView>
  </sheetViews>
  <sheetFormatPr defaultColWidth="11.85546875" defaultRowHeight="12" x14ac:dyDescent="0.2"/>
  <cols>
    <col min="1" max="1" width="8.5703125" style="1" customWidth="1"/>
    <col min="2" max="2" width="29.42578125" style="1" customWidth="1"/>
    <col min="3" max="3" width="14" style="1" customWidth="1"/>
    <col min="4" max="4" width="14.5703125" style="1" customWidth="1"/>
    <col min="5" max="5" width="13.42578125" style="1" customWidth="1"/>
    <col min="6" max="6" width="7.42578125" style="1" hidden="1" customWidth="1"/>
    <col min="7" max="7" width="12.85546875" style="1" hidden="1" customWidth="1"/>
    <col min="8" max="8" width="24.85546875" style="1" customWidth="1"/>
    <col min="9" max="9" width="11.85546875" style="1"/>
    <col min="10" max="10" width="11.85546875" style="1" customWidth="1"/>
    <col min="11" max="16384" width="11.85546875" style="1"/>
  </cols>
  <sheetData>
    <row r="1" spans="1:10" ht="15" customHeight="1" x14ac:dyDescent="0.2">
      <c r="A1" s="125"/>
      <c r="B1" s="125"/>
      <c r="C1" s="19"/>
      <c r="D1" s="201" t="s">
        <v>101</v>
      </c>
      <c r="E1" s="201"/>
      <c r="F1" s="201"/>
      <c r="G1" s="201"/>
      <c r="H1" s="201"/>
    </row>
    <row r="2" spans="1:10" ht="12" customHeight="1" x14ac:dyDescent="0.2">
      <c r="A2" s="125"/>
      <c r="B2" s="125"/>
      <c r="C2" s="19"/>
      <c r="D2" s="201"/>
      <c r="E2" s="201"/>
      <c r="F2" s="201"/>
      <c r="G2" s="201"/>
      <c r="H2" s="201"/>
    </row>
    <row r="3" spans="1:10" ht="12" customHeight="1" x14ac:dyDescent="0.2">
      <c r="A3" s="125"/>
      <c r="B3" s="125"/>
      <c r="C3" s="19"/>
      <c r="D3" s="201"/>
      <c r="E3" s="201"/>
      <c r="F3" s="201"/>
      <c r="G3" s="201"/>
      <c r="H3" s="201"/>
    </row>
    <row r="4" spans="1:10" x14ac:dyDescent="0.2">
      <c r="A4" s="125"/>
      <c r="B4" s="125"/>
      <c r="C4" s="19"/>
      <c r="D4" s="201"/>
      <c r="E4" s="201"/>
      <c r="F4" s="201"/>
      <c r="G4" s="201"/>
      <c r="H4" s="201"/>
    </row>
    <row r="5" spans="1:10" x14ac:dyDescent="0.2">
      <c r="A5" s="125"/>
      <c r="B5" s="125"/>
      <c r="C5" s="19"/>
      <c r="D5" s="201"/>
      <c r="E5" s="201"/>
      <c r="F5" s="201"/>
      <c r="G5" s="201"/>
      <c r="H5" s="201"/>
    </row>
    <row r="6" spans="1:10" ht="15" customHeight="1" x14ac:dyDescent="0.2">
      <c r="A6" s="202" t="s">
        <v>102</v>
      </c>
      <c r="B6" s="203"/>
      <c r="C6" s="203"/>
      <c r="D6" s="204" t="s">
        <v>137</v>
      </c>
      <c r="E6" s="205"/>
      <c r="F6" s="67"/>
      <c r="G6" s="208" t="s">
        <v>138</v>
      </c>
      <c r="H6" s="208"/>
    </row>
    <row r="7" spans="1:10" ht="33" customHeight="1" x14ac:dyDescent="0.2">
      <c r="A7" s="203"/>
      <c r="B7" s="203"/>
      <c r="C7" s="203"/>
      <c r="D7" s="206"/>
      <c r="E7" s="207"/>
      <c r="F7" s="67"/>
      <c r="G7" s="208"/>
      <c r="H7" s="208"/>
    </row>
    <row r="8" spans="1:10" ht="18" customHeight="1" x14ac:dyDescent="0.2">
      <c r="A8" s="200"/>
      <c r="B8" s="200"/>
      <c r="C8" s="200"/>
      <c r="D8" s="68"/>
      <c r="E8" s="69"/>
      <c r="F8" s="69"/>
      <c r="G8" s="69"/>
      <c r="H8" s="70"/>
      <c r="J8" s="1" t="s">
        <v>139</v>
      </c>
    </row>
    <row r="9" spans="1:10" ht="14.25" customHeight="1" x14ac:dyDescent="0.2">
      <c r="A9" s="197" t="s">
        <v>103</v>
      </c>
      <c r="B9" s="198"/>
      <c r="C9" s="199"/>
      <c r="E9" s="71"/>
      <c r="F9" s="209" t="s">
        <v>104</v>
      </c>
      <c r="G9" s="209"/>
      <c r="H9" s="209"/>
    </row>
    <row r="10" spans="1:10" ht="28.5" customHeight="1" x14ac:dyDescent="0.2">
      <c r="A10" s="210" t="s">
        <v>140</v>
      </c>
      <c r="B10" s="211"/>
      <c r="C10" s="212"/>
      <c r="E10" s="71"/>
      <c r="F10" s="213" t="s">
        <v>105</v>
      </c>
      <c r="G10" s="213"/>
      <c r="H10" s="213"/>
    </row>
    <row r="11" spans="1:10" ht="38.25" customHeight="1" x14ac:dyDescent="0.2">
      <c r="A11" s="72"/>
      <c r="B11" s="72"/>
      <c r="C11" s="72"/>
      <c r="E11" s="71"/>
      <c r="F11" s="214" t="s">
        <v>175</v>
      </c>
      <c r="G11" s="214"/>
      <c r="H11" s="214"/>
    </row>
    <row r="12" spans="1:10" x14ac:dyDescent="0.2">
      <c r="A12" s="221" t="s">
        <v>3</v>
      </c>
      <c r="B12" s="224" t="s">
        <v>106</v>
      </c>
      <c r="C12" s="224" t="s">
        <v>107</v>
      </c>
      <c r="D12" s="195" t="s">
        <v>108</v>
      </c>
      <c r="E12" s="196"/>
      <c r="F12" s="195" t="s">
        <v>109</v>
      </c>
      <c r="G12" s="227"/>
      <c r="H12" s="73" t="s">
        <v>8</v>
      </c>
    </row>
    <row r="13" spans="1:10" ht="22.5" customHeight="1" x14ac:dyDescent="0.2">
      <c r="A13" s="222"/>
      <c r="B13" s="225"/>
      <c r="C13" s="225"/>
      <c r="D13" s="195" t="s">
        <v>176</v>
      </c>
      <c r="E13" s="196"/>
      <c r="F13" s="195" t="s">
        <v>127</v>
      </c>
      <c r="G13" s="196"/>
      <c r="H13" s="220" t="s">
        <v>8</v>
      </c>
    </row>
    <row r="14" spans="1:10" ht="53.25" customHeight="1" x14ac:dyDescent="0.2">
      <c r="A14" s="223"/>
      <c r="B14" s="226"/>
      <c r="C14" s="226"/>
      <c r="D14" s="74" t="s">
        <v>110</v>
      </c>
      <c r="E14" s="74" t="s">
        <v>174</v>
      </c>
      <c r="F14" s="74" t="s">
        <v>111</v>
      </c>
      <c r="G14" s="74" t="s">
        <v>128</v>
      </c>
      <c r="H14" s="220"/>
    </row>
    <row r="15" spans="1:10" s="20" customFormat="1" ht="22.5" customHeight="1" x14ac:dyDescent="0.25">
      <c r="A15" s="91" t="s">
        <v>112</v>
      </c>
      <c r="B15" s="92" t="s">
        <v>172</v>
      </c>
      <c r="C15" s="91" t="s">
        <v>13</v>
      </c>
      <c r="D15" s="216">
        <v>3</v>
      </c>
      <c r="E15" s="217"/>
      <c r="F15" s="215"/>
      <c r="G15" s="215"/>
      <c r="H15" s="111">
        <f t="shared" ref="H15" si="0">D15</f>
        <v>3</v>
      </c>
    </row>
    <row r="16" spans="1:10" s="20" customFormat="1" ht="22.5" customHeight="1" x14ac:dyDescent="0.25">
      <c r="A16" s="91"/>
      <c r="B16" s="92"/>
      <c r="C16" s="91"/>
      <c r="D16" s="218">
        <v>2255.25</v>
      </c>
      <c r="E16" s="219"/>
      <c r="F16" s="215"/>
      <c r="G16" s="215"/>
      <c r="H16" s="112">
        <f>D16</f>
        <v>2255.25</v>
      </c>
    </row>
    <row r="17" spans="1:10" s="20" customFormat="1" ht="22.5" customHeight="1" x14ac:dyDescent="0.25">
      <c r="A17" s="91" t="s">
        <v>18</v>
      </c>
      <c r="B17" s="92" t="s">
        <v>171</v>
      </c>
      <c r="C17" s="91" t="s">
        <v>13</v>
      </c>
      <c r="D17" s="216">
        <v>1960</v>
      </c>
      <c r="E17" s="217"/>
      <c r="F17" s="215"/>
      <c r="G17" s="215"/>
      <c r="H17" s="93">
        <f>D17</f>
        <v>1960</v>
      </c>
    </row>
    <row r="18" spans="1:10" s="4" customFormat="1" ht="12.75" x14ac:dyDescent="0.2">
      <c r="A18" s="91"/>
      <c r="B18" s="92"/>
      <c r="C18" s="104" t="s">
        <v>113</v>
      </c>
      <c r="D18" s="230">
        <v>41351.1</v>
      </c>
      <c r="E18" s="231"/>
      <c r="F18" s="215"/>
      <c r="G18" s="215"/>
      <c r="H18" s="94">
        <f>D18</f>
        <v>41351.1</v>
      </c>
      <c r="I18" s="76"/>
      <c r="J18" s="76"/>
    </row>
    <row r="19" spans="1:10" s="4" customFormat="1" ht="39" customHeight="1" x14ac:dyDescent="0.2">
      <c r="A19" s="91" t="s">
        <v>29</v>
      </c>
      <c r="B19" s="95" t="s">
        <v>141</v>
      </c>
      <c r="C19" s="75" t="s">
        <v>14</v>
      </c>
      <c r="D19" s="228">
        <v>84</v>
      </c>
      <c r="E19" s="229"/>
      <c r="F19" s="215"/>
      <c r="G19" s="215"/>
      <c r="H19" s="93">
        <f t="shared" ref="H19:H20" si="1">D19</f>
        <v>84</v>
      </c>
    </row>
    <row r="20" spans="1:10" s="4" customFormat="1" ht="24.75" customHeight="1" x14ac:dyDescent="0.2">
      <c r="A20" s="91"/>
      <c r="C20" s="104" t="s">
        <v>113</v>
      </c>
      <c r="D20" s="230">
        <v>8080.18</v>
      </c>
      <c r="E20" s="231"/>
      <c r="F20" s="215"/>
      <c r="G20" s="215"/>
      <c r="H20" s="94">
        <f t="shared" si="1"/>
        <v>8080.18</v>
      </c>
    </row>
    <row r="21" spans="1:10" s="4" customFormat="1" ht="39" customHeight="1" x14ac:dyDescent="0.2">
      <c r="A21" s="91" t="s">
        <v>95</v>
      </c>
      <c r="B21" s="95" t="s">
        <v>129</v>
      </c>
      <c r="C21" s="75" t="s">
        <v>26</v>
      </c>
      <c r="D21" s="228">
        <v>84</v>
      </c>
      <c r="E21" s="229"/>
      <c r="F21" s="215"/>
      <c r="G21" s="215"/>
      <c r="H21" s="93">
        <f t="shared" ref="H21:H34" si="2">D21</f>
        <v>84</v>
      </c>
    </row>
    <row r="22" spans="1:10" s="4" customFormat="1" ht="21" customHeight="1" x14ac:dyDescent="0.2">
      <c r="A22" s="91"/>
      <c r="B22" s="92"/>
      <c r="C22" s="104" t="s">
        <v>113</v>
      </c>
      <c r="D22" s="230">
        <v>8067.15</v>
      </c>
      <c r="E22" s="231"/>
      <c r="F22" s="215"/>
      <c r="G22" s="215"/>
      <c r="H22" s="94">
        <f t="shared" si="2"/>
        <v>8067.15</v>
      </c>
    </row>
    <row r="23" spans="1:10" s="4" customFormat="1" ht="12.75" x14ac:dyDescent="0.2">
      <c r="A23" s="91" t="s">
        <v>114</v>
      </c>
      <c r="B23" s="95" t="s">
        <v>142</v>
      </c>
      <c r="C23" s="97" t="s">
        <v>43</v>
      </c>
      <c r="D23" s="228">
        <v>2</v>
      </c>
      <c r="E23" s="229"/>
      <c r="F23" s="215"/>
      <c r="G23" s="215"/>
      <c r="H23" s="93">
        <f t="shared" si="2"/>
        <v>2</v>
      </c>
    </row>
    <row r="24" spans="1:10" s="4" customFormat="1" ht="22.5" customHeight="1" x14ac:dyDescent="0.2">
      <c r="A24" s="91"/>
      <c r="B24" s="92"/>
      <c r="C24" s="104" t="s">
        <v>113</v>
      </c>
      <c r="D24" s="230">
        <v>10028.75</v>
      </c>
      <c r="E24" s="231"/>
      <c r="F24" s="215"/>
      <c r="G24" s="215"/>
      <c r="H24" s="94">
        <f t="shared" si="2"/>
        <v>10028.75</v>
      </c>
    </row>
    <row r="25" spans="1:10" s="4" customFormat="1" ht="31.5" customHeight="1" x14ac:dyDescent="0.2">
      <c r="A25" s="91" t="s">
        <v>115</v>
      </c>
      <c r="B25" s="95" t="s">
        <v>143</v>
      </c>
      <c r="C25" s="97" t="s">
        <v>43</v>
      </c>
      <c r="D25" s="228">
        <v>4</v>
      </c>
      <c r="E25" s="229"/>
      <c r="F25" s="215"/>
      <c r="G25" s="215"/>
      <c r="H25" s="93">
        <f t="shared" si="2"/>
        <v>4</v>
      </c>
    </row>
    <row r="26" spans="1:10" s="4" customFormat="1" ht="18" customHeight="1" x14ac:dyDescent="0.2">
      <c r="A26" s="91"/>
      <c r="B26" s="92"/>
      <c r="C26" s="104" t="s">
        <v>113</v>
      </c>
      <c r="D26" s="230">
        <v>20109.95</v>
      </c>
      <c r="E26" s="231"/>
      <c r="F26" s="215"/>
      <c r="G26" s="215"/>
      <c r="H26" s="94">
        <f t="shared" si="2"/>
        <v>20109.95</v>
      </c>
    </row>
    <row r="27" spans="1:10" s="4" customFormat="1" ht="23.25" customHeight="1" x14ac:dyDescent="0.2">
      <c r="A27" s="97" t="s">
        <v>116</v>
      </c>
      <c r="B27" s="119" t="s">
        <v>173</v>
      </c>
      <c r="C27" s="97" t="s">
        <v>26</v>
      </c>
      <c r="D27" s="228">
        <v>580</v>
      </c>
      <c r="E27" s="229"/>
      <c r="F27" s="215"/>
      <c r="G27" s="215"/>
      <c r="H27" s="93">
        <f t="shared" si="2"/>
        <v>580</v>
      </c>
    </row>
    <row r="28" spans="1:10" s="4" customFormat="1" ht="22.5" customHeight="1" x14ac:dyDescent="0.2">
      <c r="B28" s="96"/>
      <c r="C28" s="105" t="s">
        <v>113</v>
      </c>
      <c r="D28" s="230">
        <v>26673.25</v>
      </c>
      <c r="E28" s="231"/>
      <c r="F28" s="232"/>
      <c r="G28" s="232"/>
      <c r="H28" s="94">
        <f t="shared" si="2"/>
        <v>26673.25</v>
      </c>
    </row>
    <row r="29" spans="1:10" s="4" customFormat="1" ht="14.25" x14ac:dyDescent="0.2">
      <c r="A29" s="91" t="s">
        <v>117</v>
      </c>
      <c r="B29" s="95" t="s">
        <v>120</v>
      </c>
      <c r="C29" s="75" t="s">
        <v>26</v>
      </c>
      <c r="D29" s="228">
        <v>40</v>
      </c>
      <c r="E29" s="229"/>
      <c r="F29" s="215"/>
      <c r="G29" s="215"/>
      <c r="H29" s="98">
        <f t="shared" si="2"/>
        <v>40</v>
      </c>
      <c r="I29" s="76"/>
    </row>
    <row r="30" spans="1:10" s="4" customFormat="1" ht="12.75" x14ac:dyDescent="0.2">
      <c r="A30" s="91"/>
      <c r="B30" s="96"/>
      <c r="C30" s="105" t="s">
        <v>113</v>
      </c>
      <c r="D30" s="230">
        <v>3441.85</v>
      </c>
      <c r="E30" s="231"/>
      <c r="F30" s="230"/>
      <c r="G30" s="231"/>
      <c r="H30" s="94">
        <f t="shared" si="2"/>
        <v>3441.85</v>
      </c>
      <c r="I30" s="76"/>
    </row>
    <row r="31" spans="1:10" s="4" customFormat="1" ht="12.75" x14ac:dyDescent="0.2">
      <c r="A31" s="91" t="s">
        <v>118</v>
      </c>
      <c r="B31" s="95" t="s">
        <v>144</v>
      </c>
      <c r="C31" s="97" t="s">
        <v>14</v>
      </c>
      <c r="D31" s="228">
        <v>196</v>
      </c>
      <c r="E31" s="229"/>
      <c r="F31" s="99"/>
      <c r="G31" s="100"/>
      <c r="H31" s="93">
        <f t="shared" si="2"/>
        <v>196</v>
      </c>
    </row>
    <row r="32" spans="1:10" s="4" customFormat="1" ht="12.75" x14ac:dyDescent="0.2">
      <c r="A32" s="91"/>
      <c r="B32" s="96"/>
      <c r="C32" s="97" t="s">
        <v>113</v>
      </c>
      <c r="D32" s="230">
        <v>30387.35</v>
      </c>
      <c r="E32" s="231"/>
      <c r="F32" s="99"/>
      <c r="G32" s="100"/>
      <c r="H32" s="94">
        <f t="shared" si="2"/>
        <v>30387.35</v>
      </c>
    </row>
    <row r="33" spans="1:9" s="4" customFormat="1" ht="25.5" x14ac:dyDescent="0.2">
      <c r="A33" s="91" t="s">
        <v>119</v>
      </c>
      <c r="B33" s="106" t="s">
        <v>145</v>
      </c>
      <c r="C33" s="97" t="s">
        <v>13</v>
      </c>
      <c r="D33" s="228">
        <v>1960</v>
      </c>
      <c r="E33" s="229"/>
      <c r="F33" s="228"/>
      <c r="G33" s="229"/>
      <c r="H33" s="93">
        <f t="shared" si="2"/>
        <v>1960</v>
      </c>
      <c r="I33" s="76"/>
    </row>
    <row r="34" spans="1:9" s="4" customFormat="1" ht="12.75" x14ac:dyDescent="0.2">
      <c r="A34" s="91"/>
      <c r="B34" s="96"/>
      <c r="C34" s="91" t="s">
        <v>113</v>
      </c>
      <c r="D34" s="230">
        <v>179560.5</v>
      </c>
      <c r="E34" s="231"/>
      <c r="F34" s="230"/>
      <c r="G34" s="231"/>
      <c r="H34" s="94">
        <f t="shared" si="2"/>
        <v>179560.5</v>
      </c>
      <c r="I34" s="5"/>
    </row>
    <row r="35" spans="1:9" ht="10.5" customHeight="1" x14ac:dyDescent="0.2">
      <c r="A35" s="233"/>
      <c r="B35" s="234"/>
      <c r="C35" s="234"/>
      <c r="D35" s="234"/>
      <c r="E35" s="234"/>
      <c r="F35" s="234"/>
      <c r="G35" s="234"/>
      <c r="H35" s="235"/>
    </row>
    <row r="36" spans="1:9" ht="12.75" customHeight="1" x14ac:dyDescent="0.2">
      <c r="A36" s="236" t="s">
        <v>121</v>
      </c>
      <c r="B36" s="237"/>
      <c r="C36" s="238"/>
      <c r="D36" s="239">
        <v>300000</v>
      </c>
      <c r="E36" s="240"/>
      <c r="F36" s="241">
        <v>200000</v>
      </c>
      <c r="G36" s="241"/>
      <c r="H36" s="101">
        <f>D36</f>
        <v>300000</v>
      </c>
    </row>
    <row r="37" spans="1:9" ht="12.75" customHeight="1" x14ac:dyDescent="0.2">
      <c r="A37" s="236" t="s">
        <v>122</v>
      </c>
      <c r="B37" s="237"/>
      <c r="C37" s="238"/>
      <c r="D37" s="242">
        <v>29955.33</v>
      </c>
      <c r="E37" s="243"/>
      <c r="F37" s="244">
        <v>13002.28</v>
      </c>
      <c r="G37" s="244"/>
      <c r="H37" s="101">
        <f>D37</f>
        <v>29955.33</v>
      </c>
      <c r="I37" s="110"/>
    </row>
    <row r="38" spans="1:9" ht="12.75" customHeight="1" x14ac:dyDescent="0.2">
      <c r="A38" s="245" t="s">
        <v>8</v>
      </c>
      <c r="B38" s="246"/>
      <c r="C38" s="247"/>
      <c r="D38" s="242">
        <f>D37+D36</f>
        <v>329955.33</v>
      </c>
      <c r="E38" s="243"/>
      <c r="F38" s="244">
        <f>F37+F36</f>
        <v>213002.28</v>
      </c>
      <c r="G38" s="244"/>
      <c r="H38" s="101">
        <f>H37+H36</f>
        <v>329955.33</v>
      </c>
    </row>
    <row r="39" spans="1:9" ht="12.75" x14ac:dyDescent="0.2">
      <c r="A39" s="102"/>
      <c r="B39" s="102"/>
      <c r="C39" s="102"/>
      <c r="D39" s="102"/>
      <c r="E39" s="102"/>
      <c r="F39" s="102"/>
      <c r="G39" s="103"/>
      <c r="H39" s="102"/>
    </row>
    <row r="40" spans="1:9" x14ac:dyDescent="0.2">
      <c r="D40" s="6"/>
      <c r="E40" s="6"/>
      <c r="F40" s="6"/>
      <c r="G40" s="6"/>
    </row>
    <row r="44" spans="1:9" ht="12.75" x14ac:dyDescent="0.2">
      <c r="A44" s="248" t="s">
        <v>123</v>
      </c>
      <c r="B44" s="248"/>
      <c r="C44" s="248"/>
    </row>
    <row r="45" spans="1:9" x14ac:dyDescent="0.2">
      <c r="A45" s="249" t="s">
        <v>11</v>
      </c>
      <c r="B45" s="249"/>
      <c r="D45" s="250" t="s">
        <v>124</v>
      </c>
      <c r="E45" s="250"/>
    </row>
    <row r="46" spans="1:9" x14ac:dyDescent="0.2">
      <c r="A46" s="249" t="s">
        <v>12</v>
      </c>
      <c r="B46" s="249"/>
      <c r="D46" s="250" t="s">
        <v>130</v>
      </c>
      <c r="E46" s="250"/>
    </row>
    <row r="48" spans="1:9" ht="15.75" customHeight="1" x14ac:dyDescent="0.2"/>
    <row r="49" spans="2:8" ht="13.5" customHeight="1" x14ac:dyDescent="0.2"/>
    <row r="50" spans="2:8" ht="14.25" customHeight="1" x14ac:dyDescent="0.2">
      <c r="F50" s="77"/>
      <c r="G50" s="77"/>
    </row>
    <row r="53" spans="2:8" ht="15" x14ac:dyDescent="0.25">
      <c r="D53" s="79"/>
    </row>
    <row r="56" spans="2:8" x14ac:dyDescent="0.2">
      <c r="B56" s="78"/>
      <c r="C56" s="78"/>
      <c r="D56" s="78"/>
      <c r="E56" s="78"/>
      <c r="F56" s="78"/>
      <c r="G56" s="78"/>
      <c r="H56" s="78"/>
    </row>
    <row r="57" spans="2:8" x14ac:dyDescent="0.2">
      <c r="B57" s="78"/>
      <c r="C57" s="78"/>
      <c r="D57" s="78"/>
      <c r="E57" s="78"/>
      <c r="F57" s="78"/>
      <c r="G57" s="78"/>
      <c r="H57" s="78"/>
    </row>
  </sheetData>
  <mergeCells count="72">
    <mergeCell ref="A44:C44"/>
    <mergeCell ref="A45:B45"/>
    <mergeCell ref="D45:E45"/>
    <mergeCell ref="A46:B46"/>
    <mergeCell ref="D46:E46"/>
    <mergeCell ref="A37:C37"/>
    <mergeCell ref="D37:E37"/>
    <mergeCell ref="F37:G37"/>
    <mergeCell ref="A38:C38"/>
    <mergeCell ref="D38:E38"/>
    <mergeCell ref="F38:G38"/>
    <mergeCell ref="D32:E32"/>
    <mergeCell ref="D33:E33"/>
    <mergeCell ref="F33:G33"/>
    <mergeCell ref="A35:H35"/>
    <mergeCell ref="A36:C36"/>
    <mergeCell ref="D36:E36"/>
    <mergeCell ref="F36:G36"/>
    <mergeCell ref="D34:E34"/>
    <mergeCell ref="F34:G34"/>
    <mergeCell ref="D25:E25"/>
    <mergeCell ref="F25:G25"/>
    <mergeCell ref="D26:E26"/>
    <mergeCell ref="F26:G26"/>
    <mergeCell ref="D31:E31"/>
    <mergeCell ref="D30:E30"/>
    <mergeCell ref="F30:G30"/>
    <mergeCell ref="D27:E27"/>
    <mergeCell ref="F27:G27"/>
    <mergeCell ref="D28:E28"/>
    <mergeCell ref="F28:G28"/>
    <mergeCell ref="D29:E29"/>
    <mergeCell ref="F29:G29"/>
    <mergeCell ref="D22:E22"/>
    <mergeCell ref="F22:G22"/>
    <mergeCell ref="D23:E23"/>
    <mergeCell ref="F23:G23"/>
    <mergeCell ref="D24:E24"/>
    <mergeCell ref="F24:G24"/>
    <mergeCell ref="D20:E20"/>
    <mergeCell ref="F20:G20"/>
    <mergeCell ref="D18:E18"/>
    <mergeCell ref="F18:G18"/>
    <mergeCell ref="D21:E21"/>
    <mergeCell ref="F21:G21"/>
    <mergeCell ref="C12:C14"/>
    <mergeCell ref="D12:E12"/>
    <mergeCell ref="F12:G12"/>
    <mergeCell ref="D19:E19"/>
    <mergeCell ref="F19:G19"/>
    <mergeCell ref="F17:G17"/>
    <mergeCell ref="D15:E15"/>
    <mergeCell ref="F15:G15"/>
    <mergeCell ref="D16:E16"/>
    <mergeCell ref="F16:G16"/>
    <mergeCell ref="D17:E17"/>
    <mergeCell ref="D13:E13"/>
    <mergeCell ref="F13:G13"/>
    <mergeCell ref="A9:C9"/>
    <mergeCell ref="A8:C8"/>
    <mergeCell ref="A1:B5"/>
    <mergeCell ref="D1:H5"/>
    <mergeCell ref="A6:C7"/>
    <mergeCell ref="D6:E7"/>
    <mergeCell ref="G6:H7"/>
    <mergeCell ref="F9:H9"/>
    <mergeCell ref="A10:C10"/>
    <mergeCell ref="F10:H10"/>
    <mergeCell ref="F11:H11"/>
    <mergeCell ref="H13:H14"/>
    <mergeCell ref="A12:A14"/>
    <mergeCell ref="B12:B14"/>
  </mergeCells>
  <printOptions horizontalCentered="1" verticalCentered="1"/>
  <pageMargins left="0.23622047244094491" right="0.23622047244094491" top="0.55118110236220474" bottom="0.35433070866141736" header="0.31496062992125984" footer="0.31496062992125984"/>
  <pageSetup paperSize="9" scale="90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tabSelected="1" topLeftCell="A13" workbookViewId="0">
      <selection activeCell="D38" sqref="D38"/>
    </sheetView>
  </sheetViews>
  <sheetFormatPr defaultRowHeight="15" x14ac:dyDescent="0.25"/>
  <cols>
    <col min="1" max="1" width="8" style="80" customWidth="1"/>
    <col min="2" max="2" width="14.140625" style="80" customWidth="1"/>
    <col min="3" max="3" width="8.28515625" style="80" customWidth="1"/>
    <col min="4" max="4" width="75.140625" style="80" customWidth="1"/>
    <col min="5" max="5" width="8" style="80" customWidth="1"/>
    <col min="6" max="6" width="9.140625" style="80"/>
    <col min="7" max="7" width="13.42578125" style="80" customWidth="1"/>
    <col min="8" max="8" width="22.5703125" style="80" customWidth="1"/>
    <col min="9" max="9" width="12.7109375" style="80" bestFit="1" customWidth="1"/>
    <col min="10" max="16384" width="9.140625" style="80"/>
  </cols>
  <sheetData>
    <row r="1" spans="1:17" x14ac:dyDescent="0.25">
      <c r="A1" s="251"/>
      <c r="B1" s="252"/>
      <c r="C1" s="257" t="s">
        <v>9</v>
      </c>
      <c r="D1" s="257"/>
      <c r="E1" s="257"/>
      <c r="F1" s="257"/>
      <c r="G1" s="257"/>
      <c r="H1" s="258"/>
    </row>
    <row r="2" spans="1:17" x14ac:dyDescent="0.25">
      <c r="A2" s="253"/>
      <c r="B2" s="254"/>
      <c r="C2" s="259" t="s">
        <v>131</v>
      </c>
      <c r="D2" s="259"/>
      <c r="E2" s="259"/>
      <c r="F2" s="259"/>
      <c r="G2" s="259"/>
      <c r="H2" s="260"/>
    </row>
    <row r="3" spans="1:17" x14ac:dyDescent="0.25">
      <c r="A3" s="253"/>
      <c r="B3" s="254"/>
      <c r="C3" s="261" t="s">
        <v>146</v>
      </c>
      <c r="D3" s="261"/>
      <c r="E3" s="261"/>
      <c r="F3" s="261"/>
      <c r="G3" s="261"/>
      <c r="H3" s="262"/>
    </row>
    <row r="4" spans="1:17" x14ac:dyDescent="0.25">
      <c r="A4" s="253"/>
      <c r="B4" s="254"/>
      <c r="C4" s="263" t="s">
        <v>147</v>
      </c>
      <c r="D4" s="263"/>
      <c r="E4" s="263"/>
      <c r="F4" s="263"/>
      <c r="G4" s="263"/>
      <c r="H4" s="264"/>
    </row>
    <row r="5" spans="1:17" x14ac:dyDescent="0.25">
      <c r="A5" s="253"/>
      <c r="B5" s="254"/>
      <c r="C5" s="261" t="s">
        <v>132</v>
      </c>
      <c r="D5" s="261"/>
      <c r="E5" s="261"/>
      <c r="F5" s="261"/>
      <c r="G5" s="261"/>
      <c r="H5" s="262"/>
    </row>
    <row r="6" spans="1:17" ht="15.75" thickBot="1" x14ac:dyDescent="0.3">
      <c r="A6" s="255"/>
      <c r="B6" s="256"/>
      <c r="C6" s="265" t="s">
        <v>148</v>
      </c>
      <c r="D6" s="266"/>
      <c r="E6" s="266"/>
      <c r="F6" s="266"/>
      <c r="G6" s="266"/>
      <c r="H6" s="266"/>
    </row>
    <row r="7" spans="1:17" s="82" customFormat="1" ht="19.5" customHeight="1" x14ac:dyDescent="0.25">
      <c r="A7" s="81" t="s">
        <v>1</v>
      </c>
      <c r="B7" s="81" t="s">
        <v>2</v>
      </c>
      <c r="C7" s="81" t="s">
        <v>3</v>
      </c>
      <c r="D7" s="81" t="s">
        <v>4</v>
      </c>
      <c r="E7" s="81" t="s">
        <v>5</v>
      </c>
      <c r="F7" s="81" t="s">
        <v>6</v>
      </c>
      <c r="G7" s="269" t="s">
        <v>133</v>
      </c>
      <c r="H7" s="270"/>
      <c r="L7" s="83"/>
      <c r="M7" s="83"/>
      <c r="N7" s="83"/>
      <c r="O7" s="83"/>
      <c r="P7" s="83"/>
      <c r="Q7" s="83"/>
    </row>
    <row r="8" spans="1:17" s="86" customFormat="1" ht="21" customHeight="1" x14ac:dyDescent="0.25">
      <c r="A8" s="84"/>
      <c r="B8" s="84"/>
      <c r="C8" s="85" t="s">
        <v>15</v>
      </c>
      <c r="D8" s="85" t="s">
        <v>16</v>
      </c>
      <c r="E8" s="84"/>
      <c r="F8" s="84"/>
      <c r="G8" s="267"/>
      <c r="H8" s="268"/>
    </row>
    <row r="9" spans="1:17" s="86" customFormat="1" ht="21" customHeight="1" x14ac:dyDescent="0.25">
      <c r="A9" s="44" t="s">
        <v>21</v>
      </c>
      <c r="B9" s="113" t="s">
        <v>154</v>
      </c>
      <c r="C9" s="44" t="s">
        <v>17</v>
      </c>
      <c r="D9" s="18" t="s">
        <v>155</v>
      </c>
      <c r="E9" s="44" t="s">
        <v>13</v>
      </c>
      <c r="F9" s="53">
        <v>3</v>
      </c>
      <c r="G9" s="267" t="s">
        <v>157</v>
      </c>
      <c r="H9" s="268"/>
    </row>
    <row r="10" spans="1:17" s="86" customFormat="1" ht="22.5" customHeight="1" x14ac:dyDescent="0.25">
      <c r="A10" s="33" t="s">
        <v>21</v>
      </c>
      <c r="B10" s="34" t="s">
        <v>88</v>
      </c>
      <c r="C10" s="35" t="s">
        <v>17</v>
      </c>
      <c r="D10" s="36" t="s">
        <v>89</v>
      </c>
      <c r="E10" s="107" t="s">
        <v>13</v>
      </c>
      <c r="F10" s="37">
        <v>1960</v>
      </c>
      <c r="G10" s="267" t="s">
        <v>149</v>
      </c>
      <c r="H10" s="268"/>
    </row>
    <row r="11" spans="1:17" s="82" customFormat="1" ht="20.25" customHeight="1" x14ac:dyDescent="0.25">
      <c r="A11" s="35" t="s">
        <v>21</v>
      </c>
      <c r="B11" s="40" t="s">
        <v>99</v>
      </c>
      <c r="C11" s="35" t="s">
        <v>20</v>
      </c>
      <c r="D11" s="41" t="s">
        <v>35</v>
      </c>
      <c r="E11" s="108" t="s">
        <v>14</v>
      </c>
      <c r="F11" s="42">
        <v>392</v>
      </c>
      <c r="G11" s="267" t="s">
        <v>156</v>
      </c>
      <c r="H11" s="268"/>
    </row>
    <row r="12" spans="1:17" s="82" customFormat="1" ht="23.25" customHeight="1" x14ac:dyDescent="0.25">
      <c r="A12" s="35" t="s">
        <v>21</v>
      </c>
      <c r="B12" s="44" t="s">
        <v>100</v>
      </c>
      <c r="C12" s="35" t="s">
        <v>23</v>
      </c>
      <c r="D12" s="47" t="s">
        <v>126</v>
      </c>
      <c r="E12" s="108" t="s">
        <v>14</v>
      </c>
      <c r="F12" s="42">
        <v>392</v>
      </c>
      <c r="G12" s="267" t="s">
        <v>156</v>
      </c>
      <c r="H12" s="268"/>
    </row>
    <row r="13" spans="1:17" s="82" customFormat="1" ht="24" customHeight="1" x14ac:dyDescent="0.25">
      <c r="A13" s="87"/>
      <c r="B13" s="87"/>
      <c r="C13" s="85" t="s">
        <v>18</v>
      </c>
      <c r="D13" s="85" t="s">
        <v>134</v>
      </c>
      <c r="E13" s="87"/>
      <c r="F13" s="88"/>
      <c r="G13" s="267"/>
      <c r="H13" s="268"/>
      <c r="I13" s="89"/>
    </row>
    <row r="14" spans="1:17" s="82" customFormat="1" ht="33.75" customHeight="1" x14ac:dyDescent="0.25">
      <c r="A14" s="44" t="s">
        <v>93</v>
      </c>
      <c r="B14" s="44">
        <v>72915</v>
      </c>
      <c r="C14" s="46" t="s">
        <v>19</v>
      </c>
      <c r="D14" s="47" t="s">
        <v>98</v>
      </c>
      <c r="E14" s="109" t="s">
        <v>14</v>
      </c>
      <c r="F14" s="49">
        <v>84</v>
      </c>
      <c r="G14" s="267" t="s">
        <v>159</v>
      </c>
      <c r="H14" s="268"/>
      <c r="I14" s="89"/>
    </row>
    <row r="15" spans="1:17" s="82" customFormat="1" ht="21.75" customHeight="1" x14ac:dyDescent="0.25">
      <c r="A15" s="35" t="s">
        <v>21</v>
      </c>
      <c r="B15" s="40" t="s">
        <v>99</v>
      </c>
      <c r="C15" s="46" t="s">
        <v>31</v>
      </c>
      <c r="D15" s="41" t="s">
        <v>35</v>
      </c>
      <c r="E15" s="108" t="s">
        <v>14</v>
      </c>
      <c r="F15" s="42">
        <v>42</v>
      </c>
      <c r="G15" s="267" t="s">
        <v>160</v>
      </c>
      <c r="H15" s="268"/>
      <c r="I15" s="89"/>
    </row>
    <row r="16" spans="1:17" s="82" customFormat="1" ht="23.25" customHeight="1" x14ac:dyDescent="0.25">
      <c r="A16" s="51" t="s">
        <v>21</v>
      </c>
      <c r="B16" s="44" t="s">
        <v>100</v>
      </c>
      <c r="C16" s="46" t="s">
        <v>25</v>
      </c>
      <c r="D16" s="47" t="s">
        <v>126</v>
      </c>
      <c r="E16" s="108" t="s">
        <v>14</v>
      </c>
      <c r="F16" s="42">
        <v>42</v>
      </c>
      <c r="G16" s="267" t="s">
        <v>150</v>
      </c>
      <c r="H16" s="268"/>
      <c r="I16" s="89"/>
    </row>
    <row r="17" spans="1:9" s="82" customFormat="1" ht="20.25" customHeight="1" x14ac:dyDescent="0.25">
      <c r="A17" s="44" t="s">
        <v>21</v>
      </c>
      <c r="B17" s="34" t="s">
        <v>96</v>
      </c>
      <c r="C17" s="46" t="s">
        <v>32</v>
      </c>
      <c r="D17" s="52" t="s">
        <v>97</v>
      </c>
      <c r="E17" s="90" t="s">
        <v>26</v>
      </c>
      <c r="F17" s="53">
        <v>84</v>
      </c>
      <c r="G17" s="271" t="s">
        <v>151</v>
      </c>
      <c r="H17" s="271"/>
      <c r="I17" s="89"/>
    </row>
    <row r="18" spans="1:9" s="82" customFormat="1" ht="21.75" customHeight="1" x14ac:dyDescent="0.25">
      <c r="A18" s="44" t="s">
        <v>21</v>
      </c>
      <c r="B18" s="34" t="s">
        <v>40</v>
      </c>
      <c r="C18" s="46" t="s">
        <v>33</v>
      </c>
      <c r="D18" s="54" t="s">
        <v>36</v>
      </c>
      <c r="E18" s="109" t="s">
        <v>14</v>
      </c>
      <c r="F18" s="42">
        <v>42</v>
      </c>
      <c r="G18" s="267" t="s">
        <v>160</v>
      </c>
      <c r="H18" s="268"/>
      <c r="I18" s="89"/>
    </row>
    <row r="19" spans="1:9" s="82" customFormat="1" ht="21.75" customHeight="1" x14ac:dyDescent="0.25">
      <c r="A19" s="33" t="s">
        <v>21</v>
      </c>
      <c r="B19" s="34" t="s">
        <v>90</v>
      </c>
      <c r="C19" s="46" t="s">
        <v>34</v>
      </c>
      <c r="D19" s="54" t="s">
        <v>91</v>
      </c>
      <c r="E19" s="109" t="s">
        <v>14</v>
      </c>
      <c r="F19" s="42">
        <v>42</v>
      </c>
      <c r="G19" s="267" t="s">
        <v>160</v>
      </c>
      <c r="H19" s="268"/>
      <c r="I19" s="89"/>
    </row>
    <row r="20" spans="1:9" s="82" customFormat="1" ht="21.75" customHeight="1" x14ac:dyDescent="0.25">
      <c r="A20" s="44" t="s">
        <v>21</v>
      </c>
      <c r="B20" s="34" t="s">
        <v>41</v>
      </c>
      <c r="C20" s="46" t="s">
        <v>37</v>
      </c>
      <c r="D20" s="54" t="s">
        <v>42</v>
      </c>
      <c r="E20" s="90" t="s">
        <v>5</v>
      </c>
      <c r="F20" s="53">
        <v>2</v>
      </c>
      <c r="G20" s="267" t="s">
        <v>135</v>
      </c>
      <c r="H20" s="268"/>
      <c r="I20" s="89"/>
    </row>
    <row r="21" spans="1:9" s="82" customFormat="1" ht="21.75" customHeight="1" x14ac:dyDescent="0.25">
      <c r="A21" s="51" t="s">
        <v>21</v>
      </c>
      <c r="B21" s="55" t="s">
        <v>41</v>
      </c>
      <c r="C21" s="46" t="s">
        <v>38</v>
      </c>
      <c r="D21" s="56" t="s">
        <v>42</v>
      </c>
      <c r="E21" s="90" t="s">
        <v>43</v>
      </c>
      <c r="F21" s="57">
        <v>4</v>
      </c>
      <c r="G21" s="267" t="s">
        <v>152</v>
      </c>
      <c r="H21" s="268"/>
      <c r="I21" s="89"/>
    </row>
    <row r="22" spans="1:9" s="82" customFormat="1" ht="21.75" customHeight="1" x14ac:dyDescent="0.25">
      <c r="A22" s="51" t="s">
        <v>21</v>
      </c>
      <c r="B22" s="117" t="s">
        <v>161</v>
      </c>
      <c r="C22" s="46" t="s">
        <v>39</v>
      </c>
      <c r="D22" s="118" t="s">
        <v>162</v>
      </c>
      <c r="E22" s="90" t="s">
        <v>26</v>
      </c>
      <c r="F22" s="57">
        <v>460</v>
      </c>
      <c r="G22" s="271" t="s">
        <v>166</v>
      </c>
      <c r="H22" s="271"/>
      <c r="I22" s="89"/>
    </row>
    <row r="23" spans="1:9" s="82" customFormat="1" ht="21.75" customHeight="1" x14ac:dyDescent="0.25">
      <c r="A23" s="51" t="s">
        <v>21</v>
      </c>
      <c r="B23" s="113" t="s">
        <v>163</v>
      </c>
      <c r="C23" s="46" t="s">
        <v>44</v>
      </c>
      <c r="D23" s="18" t="s">
        <v>164</v>
      </c>
      <c r="E23" s="90" t="s">
        <v>26</v>
      </c>
      <c r="F23" s="49">
        <v>120</v>
      </c>
      <c r="G23" s="271" t="s">
        <v>169</v>
      </c>
      <c r="H23" s="271"/>
      <c r="I23" s="89"/>
    </row>
    <row r="24" spans="1:9" s="82" customFormat="1" ht="33" customHeight="1" x14ac:dyDescent="0.25">
      <c r="A24" s="44" t="s">
        <v>93</v>
      </c>
      <c r="B24" s="44">
        <v>94293</v>
      </c>
      <c r="C24" s="46" t="s">
        <v>165</v>
      </c>
      <c r="D24" s="47" t="s">
        <v>94</v>
      </c>
      <c r="E24" s="90" t="s">
        <v>26</v>
      </c>
      <c r="F24" s="53">
        <v>40</v>
      </c>
      <c r="G24" s="271" t="s">
        <v>170</v>
      </c>
      <c r="H24" s="271"/>
      <c r="I24" s="89"/>
    </row>
    <row r="25" spans="1:9" s="86" customFormat="1" ht="22.5" customHeight="1" x14ac:dyDescent="0.25">
      <c r="A25" s="87"/>
      <c r="B25" s="87"/>
      <c r="C25" s="85" t="s">
        <v>29</v>
      </c>
      <c r="D25" s="85" t="s">
        <v>30</v>
      </c>
      <c r="E25" s="87"/>
      <c r="F25" s="87"/>
      <c r="G25" s="267"/>
      <c r="H25" s="268"/>
    </row>
    <row r="26" spans="1:9" s="82" customFormat="1" ht="21" customHeight="1" x14ac:dyDescent="0.25">
      <c r="A26" s="60" t="s">
        <v>21</v>
      </c>
      <c r="B26" s="61" t="s">
        <v>49</v>
      </c>
      <c r="C26" s="44" t="s">
        <v>45</v>
      </c>
      <c r="D26" s="62" t="s">
        <v>48</v>
      </c>
      <c r="E26" s="60" t="s">
        <v>14</v>
      </c>
      <c r="F26" s="57">
        <v>196</v>
      </c>
      <c r="G26" s="267" t="s">
        <v>153</v>
      </c>
      <c r="H26" s="268"/>
    </row>
    <row r="27" spans="1:9" s="82" customFormat="1" ht="27" customHeight="1" x14ac:dyDescent="0.25">
      <c r="A27" s="44" t="s">
        <v>21</v>
      </c>
      <c r="B27" s="65" t="s">
        <v>47</v>
      </c>
      <c r="C27" s="44" t="s">
        <v>167</v>
      </c>
      <c r="D27" s="66" t="s">
        <v>46</v>
      </c>
      <c r="E27" s="44" t="s">
        <v>13</v>
      </c>
      <c r="F27" s="37">
        <v>1960</v>
      </c>
      <c r="G27" s="267" t="s">
        <v>149</v>
      </c>
      <c r="H27" s="268"/>
    </row>
    <row r="31" spans="1:9" x14ac:dyDescent="0.25">
      <c r="D31" s="17" t="s">
        <v>11</v>
      </c>
    </row>
    <row r="32" spans="1:9" x14ac:dyDescent="0.25">
      <c r="D32" s="17" t="s">
        <v>12</v>
      </c>
    </row>
    <row r="33" spans="4:4" x14ac:dyDescent="0.25">
      <c r="D33" s="17" t="s">
        <v>136</v>
      </c>
    </row>
  </sheetData>
  <mergeCells count="28">
    <mergeCell ref="G21:H21"/>
    <mergeCell ref="G27:H27"/>
    <mergeCell ref="G22:H22"/>
    <mergeCell ref="G24:H24"/>
    <mergeCell ref="G25:H25"/>
    <mergeCell ref="G26:H26"/>
    <mergeCell ref="G23:H23"/>
    <mergeCell ref="G16:H16"/>
    <mergeCell ref="G18:H18"/>
    <mergeCell ref="G19:H19"/>
    <mergeCell ref="G20:H20"/>
    <mergeCell ref="G17:H17"/>
    <mergeCell ref="G15:H15"/>
    <mergeCell ref="G13:H13"/>
    <mergeCell ref="G14:H14"/>
    <mergeCell ref="G7:H7"/>
    <mergeCell ref="G8:H8"/>
    <mergeCell ref="G10:H10"/>
    <mergeCell ref="G11:H11"/>
    <mergeCell ref="G12:H12"/>
    <mergeCell ref="G9:H9"/>
    <mergeCell ref="A1:B6"/>
    <mergeCell ref="C1:H1"/>
    <mergeCell ref="C2:H2"/>
    <mergeCell ref="C3:H3"/>
    <mergeCell ref="C4:H4"/>
    <mergeCell ref="C5:H5"/>
    <mergeCell ref="C6:H6"/>
  </mergeCells>
  <pageMargins left="0.31496062992125984" right="0.31496062992125984" top="0.39370078740157483" bottom="0.19685039370078741" header="0.31496062992125984" footer="0.31496062992125984"/>
  <pageSetup paperSize="9" scale="85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PAVIMENTO</vt:lpstr>
      <vt:lpstr>BDI</vt:lpstr>
      <vt:lpstr>CRONOGRAMA</vt:lpstr>
      <vt:lpstr>MEMORIAL DE CÁLCULO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jeferson serradilha</dc:creator>
  <cp:lastModifiedBy>jeferson serradilha</cp:lastModifiedBy>
  <cp:lastPrinted>2021-04-07T13:23:13Z</cp:lastPrinted>
  <dcterms:created xsi:type="dcterms:W3CDTF">2017-05-03T14:02:09Z</dcterms:created>
  <dcterms:modified xsi:type="dcterms:W3CDTF">2021-04-07T13:23:55Z</dcterms:modified>
</cp:coreProperties>
</file>